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1355" windowHeight="5400"/>
  </bookViews>
  <sheets>
    <sheet name="Лист1" sheetId="1" r:id="rId1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D20" i="1" l="1"/>
  <c r="D12" i="1"/>
  <c r="D16" i="1"/>
  <c r="D15" i="1"/>
  <c r="D25" i="1" l="1"/>
  <c r="D28" i="1" s="1"/>
  <c r="J17" i="1" l="1"/>
  <c r="J16" i="1"/>
  <c r="J15" i="1"/>
  <c r="J14" i="1"/>
  <c r="H17" i="1"/>
  <c r="H16" i="1"/>
  <c r="H15" i="1"/>
  <c r="H14" i="1"/>
  <c r="F17" i="1"/>
  <c r="F16" i="1"/>
  <c r="F15" i="1"/>
  <c r="F14" i="1"/>
  <c r="J10" i="1" l="1"/>
  <c r="J9" i="1"/>
  <c r="I11" i="1"/>
  <c r="G11" i="1"/>
  <c r="H10" i="1"/>
  <c r="H9" i="1"/>
  <c r="F10" i="1"/>
  <c r="F8" i="1"/>
  <c r="E11" i="1"/>
  <c r="D11" i="1"/>
  <c r="D9" i="1"/>
  <c r="F9" i="1" s="1"/>
  <c r="F11" i="1" l="1"/>
  <c r="H11" i="1"/>
  <c r="J11" i="1"/>
  <c r="I28" i="1"/>
  <c r="G28" i="1"/>
  <c r="E28" i="1"/>
  <c r="C28" i="1"/>
  <c r="J27" i="1"/>
  <c r="H27" i="1"/>
  <c r="F27" i="1"/>
  <c r="I13" i="1"/>
  <c r="G13" i="1"/>
  <c r="E13" i="1"/>
  <c r="D13" i="1"/>
  <c r="C13" i="1"/>
  <c r="I7" i="1"/>
  <c r="G7" i="1"/>
  <c r="E7" i="1"/>
  <c r="D7" i="1"/>
  <c r="C7" i="1"/>
  <c r="J26" i="1"/>
  <c r="H26" i="1"/>
  <c r="F26" i="1"/>
  <c r="H13" i="1" l="1"/>
  <c r="H25" i="1"/>
  <c r="J25" i="1"/>
  <c r="F25" i="1"/>
  <c r="C23" i="1"/>
  <c r="C22" i="1"/>
  <c r="C21" i="1"/>
  <c r="I23" i="1"/>
  <c r="G23" i="1"/>
  <c r="E23" i="1"/>
  <c r="D23" i="1"/>
  <c r="I22" i="1"/>
  <c r="G22" i="1"/>
  <c r="E22" i="1"/>
  <c r="D22" i="1"/>
  <c r="I21" i="1"/>
  <c r="G21" i="1"/>
  <c r="E21" i="1"/>
  <c r="D21" i="1"/>
  <c r="J20" i="1"/>
  <c r="J19" i="1"/>
  <c r="J18" i="1"/>
  <c r="J13" i="1"/>
  <c r="J12" i="1"/>
  <c r="J7" i="1"/>
  <c r="J6" i="1"/>
  <c r="J5" i="1"/>
  <c r="H20" i="1"/>
  <c r="H19" i="1"/>
  <c r="H18" i="1"/>
  <c r="H12" i="1"/>
  <c r="H7" i="1"/>
  <c r="H6" i="1"/>
  <c r="H5" i="1"/>
  <c r="F20" i="1"/>
  <c r="F19" i="1"/>
  <c r="F18" i="1"/>
  <c r="F13" i="1"/>
  <c r="F12" i="1"/>
  <c r="F7" i="1"/>
  <c r="F6" i="1"/>
  <c r="F5" i="1"/>
</calcChain>
</file>

<file path=xl/sharedStrings.xml><?xml version="1.0" encoding="utf-8"?>
<sst xmlns="http://schemas.openxmlformats.org/spreadsheetml/2006/main" count="59" uniqueCount="42">
  <si>
    <t>2019 год</t>
  </si>
  <si>
    <t>% к уровню 2018 года</t>
  </si>
  <si>
    <t>Общий объем доходов областного бюджета</t>
  </si>
  <si>
    <t>Общий объем доходов  бюджетов муниципальных образований области</t>
  </si>
  <si>
    <t>Общий объем расходов консолидированного бюджета</t>
  </si>
  <si>
    <t>Общий объем расходов областного бюджета</t>
  </si>
  <si>
    <t>Общий объем расходов  бюджетов муниципальных образований области</t>
  </si>
  <si>
    <t>Дефицит (-), профицит (+) консолидированного бюджета</t>
  </si>
  <si>
    <t>Дефицит (-), профицит (+) областного бюджета</t>
  </si>
  <si>
    <t>Дефицит (-), профицит (+) бюджетов муниципальных образований области</t>
  </si>
  <si>
    <t>2020 год</t>
  </si>
  <si>
    <t>% к уровню 2020 года</t>
  </si>
  <si>
    <t>(млн. рублей)</t>
  </si>
  <si>
    <t>№ п/п</t>
  </si>
  <si>
    <t>Общий объем доходов консолидированного бюджета</t>
  </si>
  <si>
    <t>Наименование показателя</t>
  </si>
  <si>
    <t>х</t>
  </si>
  <si>
    <t>Факт за 2017 год</t>
  </si>
  <si>
    <t>Оценка 2018 года</t>
  </si>
  <si>
    <t>% к уровню 2019 года</t>
  </si>
  <si>
    <t>2021 год</t>
  </si>
  <si>
    <t xml:space="preserve">I. </t>
  </si>
  <si>
    <t>Основные характеристики консолидированного бюджета Калужской области</t>
  </si>
  <si>
    <t xml:space="preserve"> - дотации</t>
  </si>
  <si>
    <t xml:space="preserve"> - субсидии</t>
  </si>
  <si>
    <t xml:space="preserve"> - субвенции</t>
  </si>
  <si>
    <t xml:space="preserve"> - иные межбюджетные трансферты</t>
  </si>
  <si>
    <t xml:space="preserve">II. </t>
  </si>
  <si>
    <t>Прогноз основных характеристик консолидированного бюджета Калужской области, областного бюджета и свода бюджетов муниципальных образований Калужской области, а также бюджета Территориального фонда обязательного медицинского страхования Калужской области
на 2019 год и на плановый период 2020 и 2021 годов</t>
  </si>
  <si>
    <t>1.1.</t>
  </si>
  <si>
    <t>1.2.</t>
  </si>
  <si>
    <t>1.3.</t>
  </si>
  <si>
    <t>2.1.</t>
  </si>
  <si>
    <t>Основные характеристики бюджета Территориального фонда обязательного медицинского страхования Калужской области</t>
  </si>
  <si>
    <t>Общий объем доходов бюджета Территориального фонда обязательного медицинского страхования Калужской области</t>
  </si>
  <si>
    <t>Общий объем расходов бюджета Территориального фонда обязательного медицинского страхования Калужской области</t>
  </si>
  <si>
    <t>2.2.</t>
  </si>
  <si>
    <t>2.3.</t>
  </si>
  <si>
    <t>Дефицит (-), профицит (+) бюджета Территориального фонда обязательного медицинского страхования Калужской области</t>
  </si>
  <si>
    <t>из них безвозмездные поступления от других бюджетов бюджетной системы:</t>
  </si>
  <si>
    <t>из них безвозмездные поступления от других бюджетов бюджетной системы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</si>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</sst>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"/>
    <numFmt numFmtId="166" formatCode="dd\.mm\.yyyy"/>
  </numFmts>
  <fonts count="26" x14ac:knownFonts="1">
    <font>
      <sz val="10"/>
      <name val="Arial Cyr"/>
      <charset val="204"/>
    </font>
    <font>
      <sz val="13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206">
    <xf numFmtId="0" fontId="0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" fontId="11" fillId="0" borderId="14">
      <alignment horizontal="right"/>
    </xf>
    <xf numFmtId="3" fontId="12" fillId="0" borderId="14">
      <alignment horizontal="right" vertical="center"/>
    </xf>
    <xf numFmtId="3" fontId="12" fillId="0" borderId="14">
      <alignment horizontal="right" vertical="center"/>
    </xf>
    <xf numFmtId="0" fontId="13" fillId="0" borderId="0"/>
    <xf numFmtId="0" fontId="14" fillId="0" borderId="0"/>
    <xf numFmtId="0" fontId="15" fillId="0" borderId="0">
      <alignment horizontal="center" wrapText="1"/>
    </xf>
    <xf numFmtId="0" fontId="16" fillId="0" borderId="0"/>
    <xf numFmtId="0" fontId="16" fillId="0" borderId="21"/>
    <xf numFmtId="0" fontId="17" fillId="0" borderId="0"/>
    <xf numFmtId="0" fontId="18" fillId="0" borderId="0"/>
    <xf numFmtId="0" fontId="19" fillId="0" borderId="22">
      <alignment horizontal="center"/>
    </xf>
    <xf numFmtId="0" fontId="19" fillId="0" borderId="23">
      <alignment horizontal="center"/>
    </xf>
    <xf numFmtId="0" fontId="17" fillId="0" borderId="24"/>
    <xf numFmtId="0" fontId="19" fillId="0" borderId="0">
      <alignment horizontal="center"/>
    </xf>
    <xf numFmtId="0" fontId="19" fillId="0" borderId="25">
      <alignment horizontal="center"/>
    </xf>
    <xf numFmtId="0" fontId="16" fillId="0" borderId="26"/>
    <xf numFmtId="0" fontId="19" fillId="0" borderId="0">
      <alignment horizontal="left"/>
    </xf>
    <xf numFmtId="0" fontId="20" fillId="0" borderId="0">
      <alignment horizontal="center" vertical="top"/>
    </xf>
    <xf numFmtId="49" fontId="21" fillId="0" borderId="0">
      <alignment horizontal="right"/>
    </xf>
    <xf numFmtId="49" fontId="21" fillId="0" borderId="27">
      <alignment horizontal="right"/>
    </xf>
    <xf numFmtId="49" fontId="17" fillId="0" borderId="28">
      <alignment horizontal="center"/>
    </xf>
    <xf numFmtId="0" fontId="17" fillId="0" borderId="29"/>
    <xf numFmtId="49" fontId="17" fillId="0" borderId="0">
      <alignment horizontal="center"/>
    </xf>
    <xf numFmtId="49" fontId="19" fillId="0" borderId="0">
      <alignment horizontal="right"/>
    </xf>
    <xf numFmtId="0" fontId="19" fillId="0" borderId="0"/>
    <xf numFmtId="0" fontId="19" fillId="0" borderId="0">
      <alignment horizontal="right"/>
    </xf>
    <xf numFmtId="0" fontId="19" fillId="0" borderId="27">
      <alignment horizontal="right"/>
    </xf>
    <xf numFmtId="166" fontId="19" fillId="0" borderId="30">
      <alignment horizontal="center"/>
    </xf>
    <xf numFmtId="166" fontId="19" fillId="0" borderId="0">
      <alignment horizontal="center"/>
    </xf>
    <xf numFmtId="49" fontId="19" fillId="0" borderId="0"/>
    <xf numFmtId="0" fontId="19" fillId="0" borderId="31">
      <alignment horizontal="center"/>
    </xf>
    <xf numFmtId="0" fontId="19" fillId="0" borderId="21">
      <alignment wrapText="1"/>
    </xf>
    <xf numFmtId="49" fontId="19" fillId="0" borderId="32">
      <alignment horizontal="center"/>
    </xf>
    <xf numFmtId="49" fontId="19" fillId="0" borderId="0">
      <alignment horizontal="center"/>
    </xf>
    <xf numFmtId="0" fontId="19" fillId="0" borderId="33">
      <alignment wrapText="1"/>
    </xf>
    <xf numFmtId="49" fontId="19" fillId="0" borderId="30">
      <alignment horizontal="center"/>
    </xf>
    <xf numFmtId="0" fontId="19" fillId="0" borderId="34">
      <alignment horizontal="left"/>
    </xf>
    <xf numFmtId="49" fontId="19" fillId="0" borderId="34"/>
    <xf numFmtId="0" fontId="19" fillId="0" borderId="30">
      <alignment horizontal="center"/>
    </xf>
    <xf numFmtId="49" fontId="19" fillId="0" borderId="35">
      <alignment horizontal="center"/>
    </xf>
    <xf numFmtId="0" fontId="22" fillId="0" borderId="0"/>
    <xf numFmtId="0" fontId="22" fillId="0" borderId="25"/>
    <xf numFmtId="0" fontId="22" fillId="0" borderId="36"/>
    <xf numFmtId="0" fontId="14" fillId="0" borderId="0">
      <alignment horizontal="center"/>
    </xf>
    <xf numFmtId="49" fontId="19" fillId="0" borderId="14">
      <alignment horizontal="center" vertical="center" wrapText="1"/>
    </xf>
    <xf numFmtId="49" fontId="19" fillId="0" borderId="14">
      <alignment horizontal="center" vertical="center" wrapText="1"/>
    </xf>
    <xf numFmtId="0" fontId="19" fillId="0" borderId="14">
      <alignment horizontal="center" vertical="center" wrapText="1"/>
    </xf>
    <xf numFmtId="49" fontId="19" fillId="0" borderId="14">
      <alignment horizontal="center" vertical="center" wrapText="1"/>
    </xf>
    <xf numFmtId="49" fontId="19" fillId="0" borderId="23">
      <alignment horizontal="center" vertical="center" wrapText="1"/>
    </xf>
    <xf numFmtId="0" fontId="19" fillId="0" borderId="37">
      <alignment horizontal="left" wrapText="1"/>
    </xf>
    <xf numFmtId="49" fontId="19" fillId="0" borderId="38">
      <alignment horizontal="center" wrapText="1"/>
    </xf>
    <xf numFmtId="49" fontId="19" fillId="0" borderId="39">
      <alignment horizontal="center"/>
    </xf>
    <xf numFmtId="4" fontId="19" fillId="0" borderId="14">
      <alignment horizontal="right"/>
    </xf>
    <xf numFmtId="4" fontId="19" fillId="0" borderId="37">
      <alignment horizontal="right"/>
    </xf>
    <xf numFmtId="0" fontId="19" fillId="0" borderId="40">
      <alignment horizontal="left" wrapText="1" indent="1"/>
    </xf>
    <xf numFmtId="49" fontId="19" fillId="0" borderId="41">
      <alignment horizontal="center" wrapText="1"/>
    </xf>
    <xf numFmtId="49" fontId="19" fillId="0" borderId="42">
      <alignment horizontal="center"/>
    </xf>
    <xf numFmtId="49" fontId="19" fillId="0" borderId="40">
      <alignment horizontal="center"/>
    </xf>
    <xf numFmtId="0" fontId="19" fillId="0" borderId="43">
      <alignment horizontal="left" wrapText="1" indent="2"/>
    </xf>
    <xf numFmtId="49" fontId="19" fillId="0" borderId="44">
      <alignment horizontal="center"/>
    </xf>
    <xf numFmtId="49" fontId="19" fillId="0" borderId="45">
      <alignment horizontal="center"/>
    </xf>
    <xf numFmtId="4" fontId="19" fillId="0" borderId="45">
      <alignment horizontal="right"/>
    </xf>
    <xf numFmtId="4" fontId="19" fillId="0" borderId="43">
      <alignment horizontal="right"/>
    </xf>
    <xf numFmtId="0" fontId="19" fillId="0" borderId="46"/>
    <xf numFmtId="0" fontId="19" fillId="2" borderId="46"/>
    <xf numFmtId="0" fontId="19" fillId="2" borderId="0"/>
    <xf numFmtId="0" fontId="19" fillId="0" borderId="0">
      <alignment horizontal="left" wrapText="1"/>
    </xf>
    <xf numFmtId="49" fontId="19" fillId="0" borderId="0">
      <alignment horizontal="center" wrapText="1"/>
    </xf>
    <xf numFmtId="49" fontId="14" fillId="0" borderId="0"/>
    <xf numFmtId="0" fontId="19" fillId="0" borderId="0"/>
    <xf numFmtId="0" fontId="19" fillId="0" borderId="0">
      <alignment horizontal="center"/>
    </xf>
    <xf numFmtId="0" fontId="19" fillId="0" borderId="21">
      <alignment horizontal="left"/>
    </xf>
    <xf numFmtId="49" fontId="19" fillId="0" borderId="21"/>
    <xf numFmtId="0" fontId="19" fillId="0" borderId="21"/>
    <xf numFmtId="0" fontId="17" fillId="0" borderId="21"/>
    <xf numFmtId="0" fontId="19" fillId="0" borderId="47">
      <alignment horizontal="left" wrapText="1"/>
    </xf>
    <xf numFmtId="49" fontId="19" fillId="0" borderId="45">
      <alignment horizontal="center" wrapText="1"/>
    </xf>
    <xf numFmtId="0" fontId="19" fillId="0" borderId="43">
      <alignment horizontal="left" wrapText="1"/>
    </xf>
    <xf numFmtId="0" fontId="19" fillId="0" borderId="48">
      <alignment horizontal="left" wrapText="1" indent="1"/>
    </xf>
    <xf numFmtId="49" fontId="19" fillId="0" borderId="49">
      <alignment horizontal="center" wrapText="1"/>
    </xf>
    <xf numFmtId="49" fontId="19" fillId="0" borderId="14">
      <alignment horizontal="center"/>
    </xf>
    <xf numFmtId="49" fontId="19" fillId="0" borderId="37">
      <alignment horizontal="center"/>
    </xf>
    <xf numFmtId="0" fontId="19" fillId="0" borderId="50"/>
    <xf numFmtId="0" fontId="14" fillId="0" borderId="51">
      <alignment horizontal="left" wrapText="1"/>
    </xf>
    <xf numFmtId="0" fontId="19" fillId="0" borderId="52">
      <alignment horizontal="center" wrapText="1"/>
    </xf>
    <xf numFmtId="49" fontId="19" fillId="0" borderId="53">
      <alignment horizontal="center" wrapText="1"/>
    </xf>
    <xf numFmtId="4" fontId="19" fillId="0" borderId="39">
      <alignment horizontal="right"/>
    </xf>
    <xf numFmtId="0" fontId="14" fillId="0" borderId="54">
      <alignment horizontal="left" wrapText="1"/>
    </xf>
    <xf numFmtId="4" fontId="19" fillId="0" borderId="54">
      <alignment horizontal="right"/>
    </xf>
    <xf numFmtId="0" fontId="19" fillId="0" borderId="0">
      <alignment horizontal="center" wrapText="1"/>
    </xf>
    <xf numFmtId="0" fontId="14" fillId="0" borderId="0">
      <alignment horizontal="center"/>
    </xf>
    <xf numFmtId="49" fontId="19" fillId="0" borderId="0"/>
    <xf numFmtId="0" fontId="14" fillId="0" borderId="21"/>
    <xf numFmtId="49" fontId="19" fillId="0" borderId="21">
      <alignment horizontal="left"/>
    </xf>
    <xf numFmtId="0" fontId="19" fillId="0" borderId="55">
      <alignment horizontal="left" wrapText="1"/>
    </xf>
    <xf numFmtId="0" fontId="19" fillId="0" borderId="56">
      <alignment horizontal="left" wrapText="1"/>
    </xf>
    <xf numFmtId="0" fontId="19" fillId="0" borderId="57">
      <alignment horizontal="left" wrapText="1"/>
    </xf>
    <xf numFmtId="0" fontId="19" fillId="0" borderId="58">
      <alignment horizontal="left" wrapText="1"/>
    </xf>
    <xf numFmtId="0" fontId="17" fillId="0" borderId="42"/>
    <xf numFmtId="0" fontId="17" fillId="0" borderId="40"/>
    <xf numFmtId="0" fontId="19" fillId="0" borderId="55">
      <alignment horizontal="left" wrapText="1" indent="1"/>
    </xf>
    <xf numFmtId="49" fontId="19" fillId="0" borderId="44">
      <alignment horizontal="center" wrapText="1"/>
    </xf>
    <xf numFmtId="0" fontId="19" fillId="0" borderId="56">
      <alignment horizontal="left" wrapText="1" indent="1"/>
    </xf>
    <xf numFmtId="0" fontId="19" fillId="0" borderId="57">
      <alignment horizontal="left" wrapText="1" indent="2"/>
    </xf>
    <xf numFmtId="0" fontId="19" fillId="0" borderId="58">
      <alignment horizontal="left" wrapText="1" indent="2"/>
    </xf>
    <xf numFmtId="0" fontId="19" fillId="0" borderId="56">
      <alignment horizontal="left" wrapText="1" indent="2"/>
    </xf>
    <xf numFmtId="49" fontId="19" fillId="0" borderId="44">
      <alignment horizontal="center" shrinkToFit="1"/>
    </xf>
    <xf numFmtId="49" fontId="19" fillId="0" borderId="45">
      <alignment horizontal="center" shrinkToFit="1"/>
    </xf>
    <xf numFmtId="0" fontId="14" fillId="0" borderId="59">
      <alignment horizontal="center" vertical="center" textRotation="90" wrapText="1"/>
    </xf>
    <xf numFmtId="0" fontId="19" fillId="0" borderId="14">
      <alignment horizontal="center" vertical="top" wrapText="1"/>
    </xf>
    <xf numFmtId="0" fontId="19" fillId="0" borderId="14">
      <alignment horizontal="center" vertical="top"/>
    </xf>
    <xf numFmtId="0" fontId="19" fillId="0" borderId="14">
      <alignment horizontal="center" vertical="top"/>
    </xf>
    <xf numFmtId="49" fontId="19" fillId="0" borderId="14">
      <alignment horizontal="center" vertical="top" wrapText="1"/>
    </xf>
    <xf numFmtId="0" fontId="19" fillId="0" borderId="14">
      <alignment horizontal="center" vertical="top" wrapText="1"/>
    </xf>
    <xf numFmtId="0" fontId="14" fillId="0" borderId="60"/>
    <xf numFmtId="49" fontId="14" fillId="0" borderId="38">
      <alignment horizontal="center"/>
    </xf>
    <xf numFmtId="0" fontId="22" fillId="0" borderId="29"/>
    <xf numFmtId="49" fontId="23" fillId="0" borderId="61">
      <alignment horizontal="left" vertical="center" wrapText="1"/>
    </xf>
    <xf numFmtId="49" fontId="14" fillId="0" borderId="49">
      <alignment horizontal="center" vertical="center" wrapText="1"/>
    </xf>
    <xf numFmtId="49" fontId="19" fillId="0" borderId="58">
      <alignment horizontal="left" vertical="center" wrapText="1" indent="2"/>
    </xf>
    <xf numFmtId="49" fontId="19" fillId="0" borderId="41">
      <alignment horizontal="center" vertical="center" wrapText="1"/>
    </xf>
    <xf numFmtId="0" fontId="19" fillId="0" borderId="42"/>
    <xf numFmtId="4" fontId="19" fillId="0" borderId="42">
      <alignment horizontal="right"/>
    </xf>
    <xf numFmtId="4" fontId="19" fillId="0" borderId="40">
      <alignment horizontal="right"/>
    </xf>
    <xf numFmtId="49" fontId="19" fillId="0" borderId="56">
      <alignment horizontal="left" vertical="center" wrapText="1" indent="3"/>
    </xf>
    <xf numFmtId="49" fontId="19" fillId="0" borderId="44">
      <alignment horizontal="center" vertical="center" wrapText="1"/>
    </xf>
    <xf numFmtId="49" fontId="19" fillId="0" borderId="61">
      <alignment horizontal="left" vertical="center" wrapText="1" indent="3"/>
    </xf>
    <xf numFmtId="49" fontId="19" fillId="0" borderId="49">
      <alignment horizontal="center" vertical="center" wrapText="1"/>
    </xf>
    <xf numFmtId="49" fontId="19" fillId="0" borderId="62">
      <alignment horizontal="left" vertical="center" wrapText="1" indent="3"/>
    </xf>
    <xf numFmtId="0" fontId="23" fillId="0" borderId="60">
      <alignment horizontal="left" vertical="center" wrapText="1"/>
    </xf>
    <xf numFmtId="0" fontId="14" fillId="0" borderId="34">
      <alignment horizontal="center" vertical="center" textRotation="90" wrapText="1"/>
    </xf>
    <xf numFmtId="49" fontId="19" fillId="0" borderId="34">
      <alignment horizontal="left" vertical="center" wrapText="1" indent="3"/>
    </xf>
    <xf numFmtId="49" fontId="19" fillId="0" borderId="34">
      <alignment horizontal="center" vertical="center" wrapText="1"/>
    </xf>
    <xf numFmtId="4" fontId="19" fillId="0" borderId="34">
      <alignment horizontal="right"/>
    </xf>
    <xf numFmtId="0" fontId="17" fillId="0" borderId="34"/>
    <xf numFmtId="0" fontId="19" fillId="0" borderId="0">
      <alignment vertical="center"/>
    </xf>
    <xf numFmtId="49" fontId="19" fillId="0" borderId="0">
      <alignment horizontal="left" vertical="center" wrapText="1" indent="3"/>
    </xf>
    <xf numFmtId="49" fontId="19" fillId="0" borderId="0">
      <alignment horizontal="center" vertical="center" wrapText="1"/>
    </xf>
    <xf numFmtId="4" fontId="19" fillId="0" borderId="0">
      <alignment horizontal="right" shrinkToFit="1"/>
    </xf>
    <xf numFmtId="0" fontId="14" fillId="0" borderId="0">
      <alignment horizontal="center" vertical="center" textRotation="90" wrapText="1"/>
    </xf>
    <xf numFmtId="49" fontId="19" fillId="0" borderId="21">
      <alignment horizontal="left" vertical="center" wrapText="1" indent="3"/>
    </xf>
    <xf numFmtId="49" fontId="19" fillId="0" borderId="21">
      <alignment horizontal="center" vertical="center" wrapText="1"/>
    </xf>
    <xf numFmtId="4" fontId="19" fillId="0" borderId="21">
      <alignment horizontal="right"/>
    </xf>
    <xf numFmtId="0" fontId="14" fillId="0" borderId="22">
      <alignment horizontal="center" vertical="center" textRotation="90" wrapText="1"/>
    </xf>
    <xf numFmtId="49" fontId="14" fillId="0" borderId="38">
      <alignment horizontal="center" vertical="center" wrapText="1"/>
    </xf>
    <xf numFmtId="0" fontId="19" fillId="0" borderId="40"/>
    <xf numFmtId="49" fontId="19" fillId="0" borderId="63">
      <alignment horizontal="center" vertical="center" wrapText="1"/>
    </xf>
    <xf numFmtId="4" fontId="19" fillId="0" borderId="23">
      <alignment horizontal="right"/>
    </xf>
    <xf numFmtId="4" fontId="19" fillId="0" borderId="64">
      <alignment horizontal="right"/>
    </xf>
    <xf numFmtId="0" fontId="14" fillId="0" borderId="0">
      <alignment horizontal="center" vertical="center" textRotation="90"/>
    </xf>
    <xf numFmtId="0" fontId="14" fillId="0" borderId="22">
      <alignment horizontal="center" vertical="center" textRotation="90"/>
    </xf>
    <xf numFmtId="49" fontId="23" fillId="0" borderId="60">
      <alignment horizontal="left" vertical="center" wrapText="1"/>
    </xf>
    <xf numFmtId="0" fontId="17" fillId="0" borderId="46"/>
    <xf numFmtId="0" fontId="14" fillId="0" borderId="14">
      <alignment horizontal="center" vertical="center" textRotation="90"/>
    </xf>
    <xf numFmtId="0" fontId="19" fillId="0" borderId="38">
      <alignment horizontal="center" vertical="center"/>
    </xf>
    <xf numFmtId="0" fontId="19" fillId="0" borderId="61">
      <alignment horizontal="left" vertical="center" wrapText="1"/>
    </xf>
    <xf numFmtId="0" fontId="19" fillId="0" borderId="41">
      <alignment horizontal="center" vertical="center"/>
    </xf>
    <xf numFmtId="0" fontId="19" fillId="0" borderId="44">
      <alignment horizontal="center" vertical="center"/>
    </xf>
    <xf numFmtId="0" fontId="19" fillId="0" borderId="49">
      <alignment horizontal="center" vertical="center"/>
    </xf>
    <xf numFmtId="0" fontId="19" fillId="0" borderId="62">
      <alignment horizontal="left" vertical="center" wrapText="1"/>
    </xf>
    <xf numFmtId="49" fontId="23" fillId="0" borderId="65">
      <alignment horizontal="left" vertical="center" wrapText="1"/>
    </xf>
    <xf numFmtId="49" fontId="19" fillId="0" borderId="39">
      <alignment horizontal="center" vertical="center"/>
    </xf>
    <xf numFmtId="49" fontId="19" fillId="0" borderId="66">
      <alignment horizontal="left" vertical="center" wrapText="1"/>
    </xf>
    <xf numFmtId="49" fontId="19" fillId="0" borderId="42">
      <alignment horizontal="center" vertical="center"/>
    </xf>
    <xf numFmtId="49" fontId="19" fillId="0" borderId="45">
      <alignment horizontal="center" vertical="center"/>
    </xf>
    <xf numFmtId="49" fontId="19" fillId="0" borderId="14">
      <alignment horizontal="center" vertical="center"/>
    </xf>
    <xf numFmtId="49" fontId="19" fillId="0" borderId="67">
      <alignment horizontal="left" vertical="center" wrapText="1"/>
    </xf>
    <xf numFmtId="49" fontId="19" fillId="0" borderId="21">
      <alignment horizontal="center"/>
    </xf>
    <xf numFmtId="0" fontId="19" fillId="0" borderId="21">
      <alignment horizontal="center"/>
    </xf>
    <xf numFmtId="49" fontId="19" fillId="0" borderId="0">
      <alignment horizontal="left"/>
    </xf>
    <xf numFmtId="0" fontId="19" fillId="0" borderId="34">
      <alignment horizontal="center"/>
    </xf>
    <xf numFmtId="49" fontId="19" fillId="0" borderId="34">
      <alignment horizontal="center"/>
    </xf>
    <xf numFmtId="49" fontId="19" fillId="0" borderId="21"/>
    <xf numFmtId="0" fontId="24" fillId="0" borderId="21">
      <alignment wrapText="1"/>
    </xf>
    <xf numFmtId="0" fontId="25" fillId="0" borderId="21"/>
    <xf numFmtId="0" fontId="24" fillId="0" borderId="14">
      <alignment wrapText="1"/>
    </xf>
    <xf numFmtId="0" fontId="24" fillId="0" borderId="34">
      <alignment wrapText="1"/>
    </xf>
    <xf numFmtId="0" fontId="25" fillId="0" borderId="34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3" borderId="0"/>
    <xf numFmtId="0" fontId="17" fillId="3" borderId="21"/>
    <xf numFmtId="0" fontId="17" fillId="3" borderId="33"/>
    <xf numFmtId="0" fontId="17" fillId="3" borderId="34"/>
    <xf numFmtId="0" fontId="17" fillId="3" borderId="68"/>
    <xf numFmtId="0" fontId="17" fillId="3" borderId="69"/>
    <xf numFmtId="0" fontId="17" fillId="3" borderId="70"/>
    <xf numFmtId="0" fontId="17" fillId="3" borderId="46"/>
    <xf numFmtId="0" fontId="17" fillId="3" borderId="71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8" fillId="0" borderId="0" xfId="0" applyFont="1"/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165" fontId="4" fillId="0" borderId="12" xfId="0" applyNumberFormat="1" applyFont="1" applyFill="1" applyBorder="1" applyAlignment="1">
      <alignment wrapText="1"/>
    </xf>
    <xf numFmtId="0" fontId="7" fillId="0" borderId="6" xfId="0" applyFont="1" applyBorder="1" applyAlignment="1">
      <alignment horizontal="left" wrapText="1" indent="2"/>
    </xf>
    <xf numFmtId="164" fontId="4" fillId="0" borderId="2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4" fontId="7" fillId="0" borderId="8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7" fillId="0" borderId="8" xfId="0" applyNumberFormat="1" applyFont="1" applyFill="1" applyBorder="1"/>
    <xf numFmtId="164" fontId="7" fillId="0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4" fillId="0" borderId="8" xfId="0" applyNumberFormat="1" applyFont="1" applyFill="1" applyBorder="1" applyAlignment="1">
      <alignment wrapText="1"/>
    </xf>
    <xf numFmtId="164" fontId="7" fillId="0" borderId="8" xfId="0" applyNumberFormat="1" applyFont="1" applyFill="1" applyBorder="1" applyAlignment="1">
      <alignment wrapText="1"/>
    </xf>
    <xf numFmtId="164" fontId="7" fillId="0" borderId="8" xfId="0" applyNumberFormat="1" applyFont="1" applyFill="1" applyBorder="1"/>
  </cellXfs>
  <cellStyles count="206">
    <cellStyle name="br" xfId="188"/>
    <cellStyle name="col" xfId="187"/>
    <cellStyle name="style0" xfId="189"/>
    <cellStyle name="td" xfId="190"/>
    <cellStyle name="tr" xfId="186"/>
    <cellStyle name="xl100" xfId="84"/>
    <cellStyle name="xl101" xfId="88"/>
    <cellStyle name="xl102" xfId="93"/>
    <cellStyle name="xl103" xfId="80"/>
    <cellStyle name="xl104" xfId="94"/>
    <cellStyle name="xl105" xfId="76"/>
    <cellStyle name="xl106" xfId="77"/>
    <cellStyle name="xl107" xfId="85"/>
    <cellStyle name="xl108" xfId="95"/>
    <cellStyle name="xl109" xfId="81"/>
    <cellStyle name="xl110" xfId="78"/>
    <cellStyle name="xl111" xfId="82"/>
    <cellStyle name="xl112" xfId="89"/>
    <cellStyle name="xl113" xfId="96"/>
    <cellStyle name="xl114" xfId="98"/>
    <cellStyle name="xl115" xfId="100"/>
    <cellStyle name="xl116" xfId="102"/>
    <cellStyle name="xl117" xfId="104"/>
    <cellStyle name="xl118" xfId="108"/>
    <cellStyle name="xl119" xfId="111"/>
    <cellStyle name="xl120" xfId="199"/>
    <cellStyle name="xl121" xfId="113"/>
    <cellStyle name="xl122" xfId="97"/>
    <cellStyle name="xl123" xfId="101"/>
    <cellStyle name="xl124" xfId="109"/>
    <cellStyle name="xl125" xfId="114"/>
    <cellStyle name="xl126" xfId="115"/>
    <cellStyle name="xl127" xfId="99"/>
    <cellStyle name="xl128" xfId="103"/>
    <cellStyle name="xl129" xfId="105"/>
    <cellStyle name="xl130" xfId="110"/>
    <cellStyle name="xl131" xfId="112"/>
    <cellStyle name="xl132" xfId="106"/>
    <cellStyle name="xl133" xfId="107"/>
    <cellStyle name="xl134" xfId="116"/>
    <cellStyle name="xl135" xfId="138"/>
    <cellStyle name="xl136" xfId="143"/>
    <cellStyle name="xl137" xfId="147"/>
    <cellStyle name="xl138" xfId="151"/>
    <cellStyle name="xl139" xfId="157"/>
    <cellStyle name="xl140" xfId="158"/>
    <cellStyle name="xl141" xfId="161"/>
    <cellStyle name="xl142" xfId="142"/>
    <cellStyle name="xl143" xfId="181"/>
    <cellStyle name="xl144" xfId="183"/>
    <cellStyle name="xl145" xfId="184"/>
    <cellStyle name="xl146" xfId="117"/>
    <cellStyle name="xl147" xfId="122"/>
    <cellStyle name="xl148" xfId="125"/>
    <cellStyle name="xl149" xfId="127"/>
    <cellStyle name="xl150" xfId="132"/>
    <cellStyle name="xl151" xfId="134"/>
    <cellStyle name="xl152" xfId="136"/>
    <cellStyle name="xl153" xfId="137"/>
    <cellStyle name="xl154" xfId="139"/>
    <cellStyle name="xl155" xfId="144"/>
    <cellStyle name="xl156" xfId="148"/>
    <cellStyle name="xl157" xfId="159"/>
    <cellStyle name="xl158" xfId="163"/>
    <cellStyle name="xl159" xfId="167"/>
    <cellStyle name="xl160" xfId="168"/>
    <cellStyle name="xl161" xfId="170"/>
    <cellStyle name="xl162" xfId="174"/>
    <cellStyle name="xl163" xfId="123"/>
    <cellStyle name="xl164" xfId="126"/>
    <cellStyle name="xl165" xfId="128"/>
    <cellStyle name="xl166" xfId="133"/>
    <cellStyle name="xl167" xfId="135"/>
    <cellStyle name="xl168" xfId="140"/>
    <cellStyle name="xl169" xfId="145"/>
    <cellStyle name="xl170" xfId="149"/>
    <cellStyle name="xl171" xfId="152"/>
    <cellStyle name="xl172" xfId="154"/>
    <cellStyle name="xl173" xfId="160"/>
    <cellStyle name="xl174" xfId="162"/>
    <cellStyle name="xl175" xfId="164"/>
    <cellStyle name="xl176" xfId="165"/>
    <cellStyle name="xl177" xfId="166"/>
    <cellStyle name="xl178" xfId="169"/>
    <cellStyle name="xl179" xfId="171"/>
    <cellStyle name="xl180" xfId="172"/>
    <cellStyle name="xl181" xfId="173"/>
    <cellStyle name="xl182" xfId="175"/>
    <cellStyle name="xl183" xfId="178"/>
    <cellStyle name="xl184" xfId="180"/>
    <cellStyle name="xl185" xfId="118"/>
    <cellStyle name="xl186" xfId="120"/>
    <cellStyle name="xl187" xfId="129"/>
    <cellStyle name="xl188" xfId="141"/>
    <cellStyle name="xl189" xfId="146"/>
    <cellStyle name="xl190" xfId="150"/>
    <cellStyle name="xl191" xfId="155"/>
    <cellStyle name="xl192" xfId="182"/>
    <cellStyle name="xl193" xfId="185"/>
    <cellStyle name="xl194" xfId="121"/>
    <cellStyle name="xl195" xfId="176"/>
    <cellStyle name="xl196" xfId="179"/>
    <cellStyle name="xl197" xfId="177"/>
    <cellStyle name="xl198" xfId="130"/>
    <cellStyle name="xl199" xfId="119"/>
    <cellStyle name="xl200" xfId="131"/>
    <cellStyle name="xl201" xfId="153"/>
    <cellStyle name="xl202" xfId="156"/>
    <cellStyle name="xl203" xfId="124"/>
    <cellStyle name="xl21" xfId="191"/>
    <cellStyle name="xl22" xfId="12"/>
    <cellStyle name="xl23" xfId="17"/>
    <cellStyle name="xl24" xfId="24"/>
    <cellStyle name="xl25" xfId="32"/>
    <cellStyle name="xl26" xfId="48"/>
    <cellStyle name="xl27" xfId="16"/>
    <cellStyle name="xl28" xfId="10"/>
    <cellStyle name="xl28 2" xfId="192"/>
    <cellStyle name="xl29" xfId="9"/>
    <cellStyle name="xl29 2" xfId="52"/>
    <cellStyle name="xl30" xfId="55"/>
    <cellStyle name="xl31" xfId="193"/>
    <cellStyle name="xl32" xfId="57"/>
    <cellStyle name="xl33" xfId="62"/>
    <cellStyle name="xl34" xfId="8"/>
    <cellStyle name="xl34 2" xfId="66"/>
    <cellStyle name="xl35" xfId="194"/>
    <cellStyle name="xl36" xfId="13"/>
    <cellStyle name="xl37" xfId="25"/>
    <cellStyle name="xl38" xfId="39"/>
    <cellStyle name="xl39" xfId="42"/>
    <cellStyle name="xl40" xfId="44"/>
    <cellStyle name="xl41" xfId="195"/>
    <cellStyle name="xl42" xfId="58"/>
    <cellStyle name="xl43" xfId="63"/>
    <cellStyle name="xl44" xfId="67"/>
    <cellStyle name="xl45" xfId="196"/>
    <cellStyle name="xl46" xfId="71"/>
    <cellStyle name="xl47" xfId="21"/>
    <cellStyle name="xl48" xfId="45"/>
    <cellStyle name="xl49" xfId="37"/>
    <cellStyle name="xl50" xfId="59"/>
    <cellStyle name="xl51" xfId="64"/>
    <cellStyle name="xl52" xfId="68"/>
    <cellStyle name="xl53" xfId="53"/>
    <cellStyle name="xl54" xfId="54"/>
    <cellStyle name="xl55" xfId="56"/>
    <cellStyle name="xl56" xfId="197"/>
    <cellStyle name="xl57" xfId="60"/>
    <cellStyle name="xl58" xfId="69"/>
    <cellStyle name="xl59" xfId="72"/>
    <cellStyle name="xl60" xfId="73"/>
    <cellStyle name="xl61" xfId="51"/>
    <cellStyle name="xl62" xfId="26"/>
    <cellStyle name="xl63" xfId="33"/>
    <cellStyle name="xl64" xfId="14"/>
    <cellStyle name="xl65" xfId="18"/>
    <cellStyle name="xl66" xfId="27"/>
    <cellStyle name="xl67" xfId="34"/>
    <cellStyle name="xl68" xfId="49"/>
    <cellStyle name="xl69" xfId="15"/>
    <cellStyle name="xl70" xfId="19"/>
    <cellStyle name="xl71" xfId="28"/>
    <cellStyle name="xl72" xfId="35"/>
    <cellStyle name="xl73" xfId="38"/>
    <cellStyle name="xl74" xfId="40"/>
    <cellStyle name="xl75" xfId="43"/>
    <cellStyle name="xl76" xfId="46"/>
    <cellStyle name="xl77" xfId="47"/>
    <cellStyle name="xl78" xfId="50"/>
    <cellStyle name="xl79" xfId="20"/>
    <cellStyle name="xl80" xfId="29"/>
    <cellStyle name="xl81" xfId="30"/>
    <cellStyle name="xl82" xfId="36"/>
    <cellStyle name="xl83" xfId="41"/>
    <cellStyle name="xl84" xfId="22"/>
    <cellStyle name="xl85" xfId="23"/>
    <cellStyle name="xl86" xfId="31"/>
    <cellStyle name="xl87" xfId="61"/>
    <cellStyle name="xl88" xfId="65"/>
    <cellStyle name="xl89" xfId="70"/>
    <cellStyle name="xl90" xfId="74"/>
    <cellStyle name="xl91" xfId="79"/>
    <cellStyle name="xl92" xfId="83"/>
    <cellStyle name="xl93" xfId="86"/>
    <cellStyle name="xl94" xfId="90"/>
    <cellStyle name="xl95" xfId="91"/>
    <cellStyle name="xl96" xfId="75"/>
    <cellStyle name="xl97" xfId="87"/>
    <cellStyle name="xl98" xfId="92"/>
    <cellStyle name="xl99" xfId="198"/>
    <cellStyle name="Денежный 2" xfId="5"/>
    <cellStyle name="Денежный 2 2" xfId="203"/>
    <cellStyle name="Денежный 3" xfId="7"/>
    <cellStyle name="Денежный 3 2" xfId="205"/>
    <cellStyle name="Денежный 4" xfId="4"/>
    <cellStyle name="Денежный 4 2" xfId="202"/>
    <cellStyle name="Обычный" xfId="0" builtinId="0"/>
    <cellStyle name="Обычный 2" xfId="2"/>
    <cellStyle name="Обычный 2 2" xfId="200"/>
    <cellStyle name="Обычный 3" xfId="1"/>
    <cellStyle name="Обычный 4" xfId="11"/>
    <cellStyle name="Процентный 2" xfId="6"/>
    <cellStyle name="Процентный 2 2" xfId="204"/>
    <cellStyle name="Процентный 3" xfId="3"/>
    <cellStyle name="Процентный 3 2" xfId="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80" zoomScaleSheetLayoutView="100" workbookViewId="0">
      <selection activeCell="P16" sqref="P16"/>
    </sheetView>
  </sheetViews>
  <sheetFormatPr defaultRowHeight="12.75" x14ac:dyDescent="0.2"/>
  <cols>
    <col min="1" max="1" width="6.140625" style="7" customWidth="1"/>
    <col min="2" max="2" width="50.28515625" customWidth="1"/>
    <col min="3" max="3" width="15.42578125" customWidth="1"/>
    <col min="4" max="4" width="14.85546875" customWidth="1"/>
    <col min="5" max="5" width="14" customWidth="1"/>
    <col min="6" max="6" width="10.7109375" customWidth="1"/>
    <col min="7" max="7" width="12.28515625" customWidth="1"/>
    <col min="8" max="8" width="12.140625" customWidth="1"/>
    <col min="9" max="9" width="12.5703125" customWidth="1"/>
    <col min="10" max="10" width="11.5703125" customWidth="1"/>
    <col min="14" max="14" width="12.7109375" customWidth="1"/>
    <col min="15" max="15" width="12.5703125" customWidth="1"/>
  </cols>
  <sheetData>
    <row r="1" spans="1:10" s="2" customFormat="1" ht="72" customHeight="1" x14ac:dyDescent="0.2">
      <c r="A1" s="6"/>
      <c r="B1" s="27" t="s">
        <v>28</v>
      </c>
      <c r="C1" s="27"/>
      <c r="D1" s="27"/>
      <c r="E1" s="27"/>
      <c r="F1" s="27"/>
      <c r="G1" s="27"/>
      <c r="H1" s="27"/>
      <c r="I1" s="27"/>
      <c r="J1" s="27"/>
    </row>
    <row r="2" spans="1:10" s="2" customFormat="1" ht="12" customHeight="1" thickBot="1" x14ac:dyDescent="0.3">
      <c r="A2" s="6"/>
      <c r="B2" s="28" t="s">
        <v>12</v>
      </c>
      <c r="C2" s="28"/>
      <c r="D2" s="28"/>
      <c r="E2" s="28"/>
      <c r="F2" s="28"/>
      <c r="G2" s="28"/>
      <c r="H2" s="28"/>
      <c r="I2" s="28"/>
      <c r="J2" s="28"/>
    </row>
    <row r="3" spans="1:10" s="2" customFormat="1" ht="54.75" customHeight="1" thickBot="1" x14ac:dyDescent="0.25">
      <c r="A3" s="20" t="s">
        <v>13</v>
      </c>
      <c r="B3" s="21" t="s">
        <v>15</v>
      </c>
      <c r="C3" s="22" t="s">
        <v>17</v>
      </c>
      <c r="D3" s="22" t="s">
        <v>18</v>
      </c>
      <c r="E3" s="20" t="s">
        <v>0</v>
      </c>
      <c r="F3" s="20" t="s">
        <v>1</v>
      </c>
      <c r="G3" s="21" t="s">
        <v>10</v>
      </c>
      <c r="H3" s="20" t="s">
        <v>19</v>
      </c>
      <c r="I3" s="22" t="s">
        <v>20</v>
      </c>
      <c r="J3" s="20" t="s">
        <v>11</v>
      </c>
    </row>
    <row r="4" spans="1:10" s="2" customFormat="1" ht="21" customHeight="1" thickBot="1" x14ac:dyDescent="0.25">
      <c r="A4" s="23" t="s">
        <v>21</v>
      </c>
      <c r="B4" s="29" t="s">
        <v>22</v>
      </c>
      <c r="C4" s="30"/>
      <c r="D4" s="30"/>
      <c r="E4" s="30"/>
      <c r="F4" s="30"/>
      <c r="G4" s="30"/>
      <c r="H4" s="30"/>
      <c r="I4" s="30"/>
      <c r="J4" s="31"/>
    </row>
    <row r="5" spans="1:10" s="2" customFormat="1" ht="36.75" customHeight="1" x14ac:dyDescent="0.25">
      <c r="A5" s="13" t="s">
        <v>29</v>
      </c>
      <c r="B5" s="5" t="s">
        <v>14</v>
      </c>
      <c r="C5" s="12">
        <v>68934.3</v>
      </c>
      <c r="D5" s="12">
        <v>80304.2</v>
      </c>
      <c r="E5" s="12">
        <v>68071.399999999994</v>
      </c>
      <c r="F5" s="12">
        <f>E5/D5*100</f>
        <v>84.766923772355625</v>
      </c>
      <c r="G5" s="12">
        <v>69119.899999999994</v>
      </c>
      <c r="H5" s="12">
        <f>G5/E5*100</f>
        <v>101.54029445552757</v>
      </c>
      <c r="I5" s="12">
        <v>71856.3</v>
      </c>
      <c r="J5" s="14">
        <f>I5/G5*100</f>
        <v>103.95891776463799</v>
      </c>
    </row>
    <row r="6" spans="1:10" s="2" customFormat="1" ht="20.25" customHeight="1" x14ac:dyDescent="0.25">
      <c r="A6" s="13"/>
      <c r="B6" s="4" t="s">
        <v>2</v>
      </c>
      <c r="C6" s="12">
        <v>56107.5</v>
      </c>
      <c r="D6" s="12">
        <v>66866.2</v>
      </c>
      <c r="E6" s="12">
        <v>54340.7</v>
      </c>
      <c r="F6" s="9">
        <f t="shared" ref="F6:F20" si="0">E6/D6*100</f>
        <v>81.267815428422736</v>
      </c>
      <c r="G6" s="12">
        <v>54588.9</v>
      </c>
      <c r="H6" s="9">
        <f t="shared" ref="H6:H20" si="1">G6/E6*100</f>
        <v>100.45674788878318</v>
      </c>
      <c r="I6" s="12">
        <v>56581.1</v>
      </c>
      <c r="J6" s="10">
        <f t="shared" ref="J6:J20" si="2">I6/G6*100</f>
        <v>103.6494598718787</v>
      </c>
    </row>
    <row r="7" spans="1:10" s="3" customFormat="1" ht="30" customHeight="1" x14ac:dyDescent="0.25">
      <c r="A7" s="17"/>
      <c r="B7" s="15" t="s">
        <v>39</v>
      </c>
      <c r="C7" s="18">
        <f>SUM(C8:C11)</f>
        <v>13512</v>
      </c>
      <c r="D7" s="18">
        <f t="shared" ref="D7:E7" si="3">SUM(D8:D11)</f>
        <v>21135.9</v>
      </c>
      <c r="E7" s="18">
        <f t="shared" si="3"/>
        <v>6372.9</v>
      </c>
      <c r="F7" s="8">
        <f t="shared" si="0"/>
        <v>30.152016237775538</v>
      </c>
      <c r="G7" s="18">
        <f>SUM(G8:G11)</f>
        <v>5056.5</v>
      </c>
      <c r="H7" s="8">
        <f t="shared" si="1"/>
        <v>79.343783834674952</v>
      </c>
      <c r="I7" s="18">
        <f>SUM(I8:I11)</f>
        <v>4067.2999999999997</v>
      </c>
      <c r="J7" s="19">
        <f t="shared" si="2"/>
        <v>80.437061208345682</v>
      </c>
    </row>
    <row r="8" spans="1:10" s="3" customFormat="1" ht="16.5" customHeight="1" x14ac:dyDescent="0.25">
      <c r="A8" s="17"/>
      <c r="B8" s="15" t="s">
        <v>23</v>
      </c>
      <c r="C8" s="18">
        <v>298.7</v>
      </c>
      <c r="D8" s="24">
        <v>1465.9</v>
      </c>
      <c r="E8" s="18">
        <v>0</v>
      </c>
      <c r="F8" s="8">
        <f t="shared" si="0"/>
        <v>0</v>
      </c>
      <c r="G8" s="18">
        <v>0</v>
      </c>
      <c r="H8" s="25" t="s">
        <v>41</v>
      </c>
      <c r="I8" s="18">
        <v>0</v>
      </c>
      <c r="J8" s="26" t="s">
        <v>41</v>
      </c>
    </row>
    <row r="9" spans="1:10" s="3" customFormat="1" ht="16.5" customHeight="1" x14ac:dyDescent="0.25">
      <c r="A9" s="17"/>
      <c r="B9" s="15" t="s">
        <v>24</v>
      </c>
      <c r="C9" s="18">
        <v>6525.3</v>
      </c>
      <c r="D9" s="24">
        <f>3795.9+2.4</f>
        <v>3798.3</v>
      </c>
      <c r="E9" s="18">
        <v>3185</v>
      </c>
      <c r="F9" s="8">
        <f t="shared" si="0"/>
        <v>83.853302793354928</v>
      </c>
      <c r="G9" s="18">
        <v>1915.6</v>
      </c>
      <c r="H9" s="8">
        <f t="shared" si="1"/>
        <v>60.144427001569852</v>
      </c>
      <c r="I9" s="18">
        <v>827</v>
      </c>
      <c r="J9" s="19">
        <f t="shared" si="2"/>
        <v>43.171852161202757</v>
      </c>
    </row>
    <row r="10" spans="1:10" s="3" customFormat="1" ht="16.5" customHeight="1" x14ac:dyDescent="0.25">
      <c r="A10" s="17"/>
      <c r="B10" s="15" t="s">
        <v>25</v>
      </c>
      <c r="C10" s="18">
        <v>2389.5</v>
      </c>
      <c r="D10" s="24">
        <v>2533.6999999999998</v>
      </c>
      <c r="E10" s="18">
        <v>2843.9</v>
      </c>
      <c r="F10" s="8">
        <f t="shared" si="0"/>
        <v>112.2429648340372</v>
      </c>
      <c r="G10" s="18">
        <v>3036.3</v>
      </c>
      <c r="H10" s="8">
        <f t="shared" si="1"/>
        <v>106.7653574316959</v>
      </c>
      <c r="I10" s="18">
        <v>3135.7</v>
      </c>
      <c r="J10" s="19">
        <f t="shared" si="2"/>
        <v>103.27372130553634</v>
      </c>
    </row>
    <row r="11" spans="1:10" s="3" customFormat="1" ht="16.5" x14ac:dyDescent="0.25">
      <c r="A11" s="17"/>
      <c r="B11" s="15" t="s">
        <v>26</v>
      </c>
      <c r="C11" s="18">
        <v>4298.5</v>
      </c>
      <c r="D11" s="24">
        <f>5048.5+14.5+8275</f>
        <v>13338</v>
      </c>
      <c r="E11" s="18">
        <f>325.2+18.8</f>
        <v>344</v>
      </c>
      <c r="F11" s="8">
        <f t="shared" si="0"/>
        <v>2.5790973159394213</v>
      </c>
      <c r="G11" s="18">
        <f>85.8+18.8</f>
        <v>104.6</v>
      </c>
      <c r="H11" s="8">
        <f t="shared" si="1"/>
        <v>30.406976744186043</v>
      </c>
      <c r="I11" s="18">
        <f>85.8+18.8</f>
        <v>104.6</v>
      </c>
      <c r="J11" s="19">
        <f t="shared" si="2"/>
        <v>100</v>
      </c>
    </row>
    <row r="12" spans="1:10" s="2" customFormat="1" ht="33" x14ac:dyDescent="0.25">
      <c r="A12" s="36"/>
      <c r="B12" s="39" t="s">
        <v>3</v>
      </c>
      <c r="C12" s="43">
        <v>36326.800000000003</v>
      </c>
      <c r="D12" s="43">
        <f>38846.1+0.6+268</f>
        <v>39114.699999999997</v>
      </c>
      <c r="E12" s="12">
        <v>37814.1</v>
      </c>
      <c r="F12" s="9">
        <f t="shared" si="0"/>
        <v>96.674907387759589</v>
      </c>
      <c r="G12" s="12">
        <v>37792.1</v>
      </c>
      <c r="H12" s="9">
        <f t="shared" si="1"/>
        <v>99.94182064362235</v>
      </c>
      <c r="I12" s="12">
        <v>38528.699999999997</v>
      </c>
      <c r="J12" s="10">
        <f t="shared" si="2"/>
        <v>101.94908459704541</v>
      </c>
    </row>
    <row r="13" spans="1:10" s="3" customFormat="1" ht="34.5" customHeight="1" x14ac:dyDescent="0.25">
      <c r="A13" s="40"/>
      <c r="B13" s="37" t="s">
        <v>39</v>
      </c>
      <c r="C13" s="44">
        <f>SUM(C14:C17)</f>
        <v>23423</v>
      </c>
      <c r="D13" s="44">
        <f t="shared" ref="D13" si="4">SUM(D14:D17)</f>
        <v>24847</v>
      </c>
      <c r="E13" s="18">
        <f t="shared" ref="E13:I13" si="5">SUM(E14:E17)</f>
        <v>24083.4</v>
      </c>
      <c r="F13" s="8">
        <f t="shared" si="0"/>
        <v>96.926791966837044</v>
      </c>
      <c r="G13" s="18">
        <f t="shared" si="5"/>
        <v>23261.100000000002</v>
      </c>
      <c r="H13" s="8">
        <f t="shared" si="1"/>
        <v>96.585614987916983</v>
      </c>
      <c r="I13" s="18">
        <f t="shared" si="5"/>
        <v>23253.5</v>
      </c>
      <c r="J13" s="34">
        <f t="shared" si="2"/>
        <v>99.967327426475947</v>
      </c>
    </row>
    <row r="14" spans="1:10" s="3" customFormat="1" ht="16.5" customHeight="1" x14ac:dyDescent="0.25">
      <c r="A14" s="40"/>
      <c r="B14" s="37" t="s">
        <v>23</v>
      </c>
      <c r="C14" s="44">
        <v>1480.5</v>
      </c>
      <c r="D14" s="45">
        <v>1646.7</v>
      </c>
      <c r="E14" s="18">
        <v>965.8</v>
      </c>
      <c r="F14" s="8">
        <f t="shared" si="0"/>
        <v>58.65063460253841</v>
      </c>
      <c r="G14" s="18">
        <v>889.6</v>
      </c>
      <c r="H14" s="8">
        <f t="shared" si="1"/>
        <v>92.110167736591436</v>
      </c>
      <c r="I14" s="18">
        <v>853.9</v>
      </c>
      <c r="J14" s="34">
        <f t="shared" si="2"/>
        <v>95.986960431654666</v>
      </c>
    </row>
    <row r="15" spans="1:10" s="3" customFormat="1" ht="16.5" customHeight="1" x14ac:dyDescent="0.25">
      <c r="A15" s="40"/>
      <c r="B15" s="37" t="s">
        <v>24</v>
      </c>
      <c r="C15" s="44">
        <v>6479.3</v>
      </c>
      <c r="D15" s="45">
        <f>6310.1+268</f>
        <v>6578.1</v>
      </c>
      <c r="E15" s="18">
        <v>7082.9</v>
      </c>
      <c r="F15" s="8">
        <f t="shared" si="0"/>
        <v>107.67394840455449</v>
      </c>
      <c r="G15" s="18">
        <v>6144.4</v>
      </c>
      <c r="H15" s="8">
        <f t="shared" si="1"/>
        <v>86.749777633455224</v>
      </c>
      <c r="I15" s="18">
        <v>6078.9</v>
      </c>
      <c r="J15" s="34">
        <f t="shared" si="2"/>
        <v>98.933988672612458</v>
      </c>
    </row>
    <row r="16" spans="1:10" s="3" customFormat="1" ht="16.5" customHeight="1" x14ac:dyDescent="0.25">
      <c r="A16" s="40"/>
      <c r="B16" s="37" t="s">
        <v>25</v>
      </c>
      <c r="C16" s="44">
        <v>13858.4</v>
      </c>
      <c r="D16" s="45">
        <f>15123.6+0.6</f>
        <v>15124.2</v>
      </c>
      <c r="E16" s="18">
        <v>15537.8</v>
      </c>
      <c r="F16" s="8">
        <f t="shared" si="0"/>
        <v>102.73469009931102</v>
      </c>
      <c r="G16" s="18">
        <v>15730.2</v>
      </c>
      <c r="H16" s="8">
        <f t="shared" si="1"/>
        <v>101.23827054023093</v>
      </c>
      <c r="I16" s="18">
        <v>15823.8</v>
      </c>
      <c r="J16" s="34">
        <f t="shared" si="2"/>
        <v>100.59503375672271</v>
      </c>
    </row>
    <row r="17" spans="1:10" s="3" customFormat="1" ht="15" customHeight="1" x14ac:dyDescent="0.25">
      <c r="A17" s="40"/>
      <c r="B17" s="37" t="s">
        <v>26</v>
      </c>
      <c r="C17" s="44">
        <v>1604.8</v>
      </c>
      <c r="D17" s="45">
        <v>1498</v>
      </c>
      <c r="E17" s="18">
        <v>496.9</v>
      </c>
      <c r="F17" s="8">
        <f t="shared" si="0"/>
        <v>33.170894526034708</v>
      </c>
      <c r="G17" s="18">
        <v>496.9</v>
      </c>
      <c r="H17" s="8">
        <f t="shared" si="1"/>
        <v>100</v>
      </c>
      <c r="I17" s="18">
        <v>496.9</v>
      </c>
      <c r="J17" s="34">
        <f t="shared" si="2"/>
        <v>100</v>
      </c>
    </row>
    <row r="18" spans="1:10" s="2" customFormat="1" ht="33.75" customHeight="1" x14ac:dyDescent="0.25">
      <c r="A18" s="36" t="s">
        <v>30</v>
      </c>
      <c r="B18" s="39" t="s">
        <v>4</v>
      </c>
      <c r="C18" s="43">
        <v>67933.5</v>
      </c>
      <c r="D18" s="43">
        <v>78927.600000000006</v>
      </c>
      <c r="E18" s="12">
        <v>72911.5</v>
      </c>
      <c r="F18" s="9">
        <f t="shared" si="0"/>
        <v>92.377698042256441</v>
      </c>
      <c r="G18" s="9">
        <v>71134.3</v>
      </c>
      <c r="H18" s="9">
        <f t="shared" si="1"/>
        <v>97.562524430302489</v>
      </c>
      <c r="I18" s="9">
        <v>71856.3</v>
      </c>
      <c r="J18" s="10">
        <f t="shared" si="2"/>
        <v>101.01498152086967</v>
      </c>
    </row>
    <row r="19" spans="1:10" s="2" customFormat="1" ht="20.25" customHeight="1" x14ac:dyDescent="0.25">
      <c r="A19" s="36"/>
      <c r="B19" s="39" t="s">
        <v>5</v>
      </c>
      <c r="C19" s="43">
        <v>55523.3</v>
      </c>
      <c r="D19" s="42">
        <v>66421.3</v>
      </c>
      <c r="E19" s="9">
        <v>58897.599999999999</v>
      </c>
      <c r="F19" s="9">
        <f t="shared" si="0"/>
        <v>88.672760093524204</v>
      </c>
      <c r="G19" s="9">
        <v>56477.8</v>
      </c>
      <c r="H19" s="9">
        <f t="shared" si="1"/>
        <v>95.891513406318779</v>
      </c>
      <c r="I19" s="9">
        <v>56581.1</v>
      </c>
      <c r="J19" s="10">
        <f t="shared" si="2"/>
        <v>100.18290372500344</v>
      </c>
    </row>
    <row r="20" spans="1:10" s="2" customFormat="1" ht="33" x14ac:dyDescent="0.25">
      <c r="A20" s="36"/>
      <c r="B20" s="39" t="s">
        <v>6</v>
      </c>
      <c r="C20" s="42">
        <v>35910.199999999997</v>
      </c>
      <c r="D20" s="42">
        <f>38370.3-455.8+268+0.6</f>
        <v>38183.1</v>
      </c>
      <c r="E20" s="9">
        <v>38097.300000000003</v>
      </c>
      <c r="F20" s="9">
        <f t="shared" si="0"/>
        <v>99.77529325801207</v>
      </c>
      <c r="G20" s="9">
        <v>37917.599999999999</v>
      </c>
      <c r="H20" s="9">
        <f t="shared" si="1"/>
        <v>99.528313030057234</v>
      </c>
      <c r="I20" s="9">
        <v>38528.699999999997</v>
      </c>
      <c r="J20" s="10">
        <f t="shared" si="2"/>
        <v>101.61165263624279</v>
      </c>
    </row>
    <row r="21" spans="1:10" s="2" customFormat="1" ht="34.5" customHeight="1" x14ac:dyDescent="0.25">
      <c r="A21" s="36" t="s">
        <v>31</v>
      </c>
      <c r="B21" s="39" t="s">
        <v>7</v>
      </c>
      <c r="C21" s="42">
        <f t="shared" ref="C21:E22" si="6">C5-C18</f>
        <v>1000.8000000000029</v>
      </c>
      <c r="D21" s="42">
        <f t="shared" si="6"/>
        <v>1376.5999999999913</v>
      </c>
      <c r="E21" s="9">
        <f t="shared" si="6"/>
        <v>-4840.1000000000058</v>
      </c>
      <c r="F21" s="11" t="s">
        <v>16</v>
      </c>
      <c r="G21" s="9">
        <f>G5-G18</f>
        <v>-2014.4000000000087</v>
      </c>
      <c r="H21" s="11" t="s">
        <v>16</v>
      </c>
      <c r="I21" s="9">
        <f>I5-I18</f>
        <v>0</v>
      </c>
      <c r="J21" s="16" t="s">
        <v>16</v>
      </c>
    </row>
    <row r="22" spans="1:10" ht="24.75" customHeight="1" x14ac:dyDescent="0.25">
      <c r="A22" s="36"/>
      <c r="B22" s="39" t="s">
        <v>8</v>
      </c>
      <c r="C22" s="42">
        <f t="shared" si="6"/>
        <v>584.19999999999709</v>
      </c>
      <c r="D22" s="42">
        <f t="shared" si="6"/>
        <v>444.89999999999418</v>
      </c>
      <c r="E22" s="9">
        <f t="shared" si="6"/>
        <v>-4556.9000000000015</v>
      </c>
      <c r="F22" s="11" t="s">
        <v>16</v>
      </c>
      <c r="G22" s="9">
        <f>G6-G19</f>
        <v>-1888.9000000000015</v>
      </c>
      <c r="H22" s="11" t="s">
        <v>16</v>
      </c>
      <c r="I22" s="9">
        <f>I6-I19</f>
        <v>0</v>
      </c>
      <c r="J22" s="16" t="s">
        <v>16</v>
      </c>
    </row>
    <row r="23" spans="1:10" ht="34.5" customHeight="1" thickBot="1" x14ac:dyDescent="0.3">
      <c r="A23" s="38"/>
      <c r="B23" s="41" t="s">
        <v>9</v>
      </c>
      <c r="C23" s="32">
        <f>C12-C20</f>
        <v>416.60000000000582</v>
      </c>
      <c r="D23" s="32">
        <f>D12-D20</f>
        <v>931.59999999999854</v>
      </c>
      <c r="E23" s="32">
        <f>E12-E20</f>
        <v>-283.20000000000437</v>
      </c>
      <c r="F23" s="33" t="s">
        <v>16</v>
      </c>
      <c r="G23" s="32">
        <f>G12-G20</f>
        <v>-125.5</v>
      </c>
      <c r="H23" s="33" t="s">
        <v>16</v>
      </c>
      <c r="I23" s="32">
        <f>I12-I20</f>
        <v>0</v>
      </c>
      <c r="J23" s="35" t="s">
        <v>16</v>
      </c>
    </row>
    <row r="24" spans="1:10" s="2" customFormat="1" ht="21" customHeight="1" thickBot="1" x14ac:dyDescent="0.25">
      <c r="A24" s="23" t="s">
        <v>27</v>
      </c>
      <c r="B24" s="29" t="s">
        <v>33</v>
      </c>
      <c r="C24" s="30"/>
      <c r="D24" s="30"/>
      <c r="E24" s="30"/>
      <c r="F24" s="30"/>
      <c r="G24" s="30"/>
      <c r="H24" s="30"/>
      <c r="I24" s="30"/>
      <c r="J24" s="31"/>
    </row>
    <row r="25" spans="1:10" s="2" customFormat="1" ht="52.5" customHeight="1" x14ac:dyDescent="0.25">
      <c r="A25" s="13" t="s">
        <v>32</v>
      </c>
      <c r="B25" s="5" t="s">
        <v>34</v>
      </c>
      <c r="C25" s="12">
        <v>9900.6</v>
      </c>
      <c r="D25" s="12">
        <f>11493.3-501.5+1300+4.7</f>
        <v>12296.5</v>
      </c>
      <c r="E25" s="12">
        <v>11915</v>
      </c>
      <c r="F25" s="12">
        <f>E25/D25*100</f>
        <v>96.89749115602001</v>
      </c>
      <c r="G25" s="12">
        <v>12817.3</v>
      </c>
      <c r="H25" s="12">
        <f>G25/E25*100</f>
        <v>107.57280738564833</v>
      </c>
      <c r="I25" s="12">
        <v>13657</v>
      </c>
      <c r="J25" s="14">
        <f>I25/G25*100</f>
        <v>106.55130175622011</v>
      </c>
    </row>
    <row r="26" spans="1:10" s="3" customFormat="1" ht="34.5" customHeight="1" x14ac:dyDescent="0.25">
      <c r="A26" s="17"/>
      <c r="B26" s="15" t="s">
        <v>40</v>
      </c>
      <c r="C26" s="18">
        <v>9850.7000000000007</v>
      </c>
      <c r="D26" s="12">
        <v>12250.9</v>
      </c>
      <c r="E26" s="8">
        <v>11874.1</v>
      </c>
      <c r="F26" s="8">
        <f t="shared" ref="F26:F27" si="7">E26/D26*100</f>
        <v>96.924307601890476</v>
      </c>
      <c r="G26" s="8">
        <v>12776.4</v>
      </c>
      <c r="H26" s="8">
        <f t="shared" ref="H26:H27" si="8">G26/E26*100</f>
        <v>107.59889170547663</v>
      </c>
      <c r="I26" s="8">
        <v>13616.2</v>
      </c>
      <c r="J26" s="19">
        <f t="shared" ref="J26:J27" si="9">I26/G26*100</f>
        <v>106.57305657305658</v>
      </c>
    </row>
    <row r="27" spans="1:10" s="2" customFormat="1" ht="50.25" customHeight="1" x14ac:dyDescent="0.25">
      <c r="A27" s="13" t="s">
        <v>36</v>
      </c>
      <c r="B27" s="4" t="s">
        <v>35</v>
      </c>
      <c r="C27" s="12">
        <v>10176</v>
      </c>
      <c r="D27" s="12">
        <v>12551.4</v>
      </c>
      <c r="E27" s="12">
        <v>11915</v>
      </c>
      <c r="F27" s="9">
        <f t="shared" si="7"/>
        <v>94.9296492821518</v>
      </c>
      <c r="G27" s="9">
        <v>12817.3</v>
      </c>
      <c r="H27" s="9">
        <f t="shared" si="8"/>
        <v>107.57280738564833</v>
      </c>
      <c r="I27" s="9">
        <v>13657</v>
      </c>
      <c r="J27" s="10">
        <f t="shared" si="9"/>
        <v>106.55130175622011</v>
      </c>
    </row>
    <row r="28" spans="1:10" s="2" customFormat="1" ht="51" customHeight="1" x14ac:dyDescent="0.25">
      <c r="A28" s="13" t="s">
        <v>37</v>
      </c>
      <c r="B28" s="4" t="s">
        <v>38</v>
      </c>
      <c r="C28" s="9">
        <f>C25-C27</f>
        <v>-275.39999999999964</v>
      </c>
      <c r="D28" s="9">
        <f t="shared" ref="D28" si="10">D25-D27</f>
        <v>-254.89999999999964</v>
      </c>
      <c r="E28" s="9">
        <f t="shared" ref="E28" si="11">E25-E27</f>
        <v>0</v>
      </c>
      <c r="F28" s="11" t="s">
        <v>16</v>
      </c>
      <c r="G28" s="9">
        <f>G25-G27</f>
        <v>0</v>
      </c>
      <c r="H28" s="11" t="s">
        <v>16</v>
      </c>
      <c r="I28" s="9">
        <f>I25-I27</f>
        <v>0</v>
      </c>
      <c r="J28" s="16" t="s">
        <v>16</v>
      </c>
    </row>
    <row r="29" spans="1:10" ht="16.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1:10" ht="16.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1:10" ht="16.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ht="16.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6.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6.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6.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6.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6.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6.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6.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6.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6.5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ht="16.5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ht="16.5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ht="16.5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6.5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ht="16.5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4">
    <mergeCell ref="B1:J1"/>
    <mergeCell ref="B2:J2"/>
    <mergeCell ref="B4:J4"/>
    <mergeCell ref="B24:J24"/>
  </mergeCells>
  <phoneticPr fontId="2" type="noConversion"/>
  <pageMargins left="0" right="0" top="0.39370078740157483" bottom="0.19685039370078741" header="0" footer="0"/>
  <pageSetup paperSize="9" scale="90" firstPageNumber="618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Lobach IA.</cp:lastModifiedBy>
  <cp:lastPrinted>2018-11-01T12:30:45Z</cp:lastPrinted>
  <dcterms:created xsi:type="dcterms:W3CDTF">2007-08-20T08:40:17Z</dcterms:created>
  <dcterms:modified xsi:type="dcterms:W3CDTF">2018-11-01T12:42:10Z</dcterms:modified>
</cp:coreProperties>
</file>