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11775" windowHeight="12795" tabRatio="601" activeTab="0"/>
  </bookViews>
  <sheets>
    <sheet name="Лист 1" sheetId="1" r:id="rId1"/>
  </sheets>
  <definedNames>
    <definedName name="_xlnm.Print_Titles" localSheetId="0">'Лист 1'!$2:$4</definedName>
  </definedNames>
  <calcPr fullCalcOnLoad="1"/>
</workbook>
</file>

<file path=xl/sharedStrings.xml><?xml version="1.0" encoding="utf-8"?>
<sst xmlns="http://schemas.openxmlformats.org/spreadsheetml/2006/main" count="72" uniqueCount="67">
  <si>
    <t>(тыс. рублей)</t>
  </si>
  <si>
    <t>Наименование</t>
  </si>
  <si>
    <t xml:space="preserve"> Налоги на прибыль, доходы</t>
  </si>
  <si>
    <t xml:space="preserve"> Налог на прибыль организаций</t>
  </si>
  <si>
    <t xml:space="preserve"> Налог на доходы физических лиц</t>
  </si>
  <si>
    <t xml:space="preserve"> Акцизы по подакцизным товарам (продукции), производимым на территории Российской Федерации </t>
  </si>
  <si>
    <t xml:space="preserve"> Налоги на имущество</t>
  </si>
  <si>
    <t xml:space="preserve"> Налог на имущество организаций</t>
  </si>
  <si>
    <t xml:space="preserve"> Транспортный налог</t>
  </si>
  <si>
    <t xml:space="preserve"> Налог на игорный бизнес</t>
  </si>
  <si>
    <t xml:space="preserve"> Налоги, сборы и регулярные платежи за пользование природными  ресурсами</t>
  </si>
  <si>
    <t xml:space="preserve"> Налог на добычу полезных ископаемых</t>
  </si>
  <si>
    <t xml:space="preserve"> Сборы за  пользование объектами животного мира и за пользование объектами водных биологических ресурсов  </t>
  </si>
  <si>
    <t xml:space="preserve"> 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</si>
  <si>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</si>
  <si>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Структура    (%)</t>
  </si>
  <si>
    <t>Налоговые доходы</t>
  </si>
  <si>
    <t>ВСЕГО ДОХОДЫ</t>
  </si>
  <si>
    <t>Налоги на совокупный доход</t>
  </si>
  <si>
    <t>Сумма</t>
  </si>
  <si>
    <t>План 2016</t>
  </si>
  <si>
    <t>Отклонение от ожидаемого 2016</t>
  </si>
  <si>
    <t>Код  вида доходов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</si>
  <si>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</si>
  <si>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</si>
  <si>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</si>
  <si>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</si>
  <si>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</si>
  <si>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</si>
  <si>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</si>
  <si>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Иные безвозмездные поступления</t>
  </si>
  <si>
    <t xml:space="preserve"> НАЛОГОВЫЕ И НЕНАЛОГОВЫЕ ДОХОДЫ                       </t>
  </si>
  <si>
    <t>Темп роста к прогнозу 2019, %</t>
  </si>
  <si>
    <t>Прогноз на 2020 год</t>
  </si>
  <si>
    <t>Прогноз на 2019 год</t>
  </si>
  <si>
    <t>1 00 00000 00 0000 000</t>
  </si>
  <si>
    <t>1 01 00000 00 0000 000</t>
  </si>
  <si>
    <t>1 01 01000 00 0000 110</t>
  </si>
  <si>
    <t>1 01 02000 00 0000 110</t>
  </si>
  <si>
    <t>Налоги на товары (работы, услуги), реализуемые на территории Российской Федерации, в том числе</t>
  </si>
  <si>
    <t>000 1 03 02000 00 0000 110</t>
  </si>
  <si>
    <t>1 03 00000 00 0000 000</t>
  </si>
  <si>
    <t>1 03 02000 00 0000 110</t>
  </si>
  <si>
    <t>1 06 00000 00 0000 000</t>
  </si>
  <si>
    <t>1 06 02000 00 0000 110</t>
  </si>
  <si>
    <t>1 06 05000 00 0000 110</t>
  </si>
  <si>
    <t>1 07 00000 00 0000 000</t>
  </si>
  <si>
    <t>1 07 01000 00 0000 110</t>
  </si>
  <si>
    <t>1 07 04000 00 0000 110</t>
  </si>
  <si>
    <t>1 08 00000 00 0000 000</t>
  </si>
  <si>
    <t>1 09 00000 00 0000 000</t>
  </si>
  <si>
    <t>2 00 00000 00 0000 000</t>
  </si>
  <si>
    <t>2 02 00000 00 0000 000</t>
  </si>
  <si>
    <t>2 02 10000 00 0000 151</t>
  </si>
  <si>
    <t>2 02 20000 00 0000 151</t>
  </si>
  <si>
    <t>2 02 30000 00 0000 151</t>
  </si>
  <si>
    <t>2 02 40000 00 0000 151</t>
  </si>
  <si>
    <t>2 03 00000 00 0000 000</t>
  </si>
  <si>
    <t>1 06 04000 00 0000 110</t>
  </si>
  <si>
    <t>Неналоговые доходы</t>
  </si>
  <si>
    <t>Сведения о доходах областного бюджета по видам доходов на 2019 год и плановый период 2020-2021 годов в сравнении с ожидаемым исполнением за 2018 год и исполнением за 2017 год</t>
  </si>
  <si>
    <t>Отчет за 2017 год</t>
  </si>
  <si>
    <t>Ожидаемое 2018 года</t>
  </si>
  <si>
    <t>Прогноз на 2021 год</t>
  </si>
  <si>
    <t>Темп роста к ожидаемому 2018, %</t>
  </si>
  <si>
    <t>Темп роста к прогнозу 2020, %</t>
  </si>
  <si>
    <t>Темп роста к отчету 2017,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</si>
</sst>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_-* #,##0_р_._-;\-* #,##0_р_._-;_-* &quot;-&quot;??_р_._-;_-@_-"/>
  </numFmts>
  <fonts count="50">
    <font>
      <sz val="13"/>
      <name val="Times New Roman Cyr"/>
      <family val="0"/>
    </font>
    <font>
      <b/>
      <sz val="12"/>
      <color indexed="24"/>
      <name val="Times New Roman Cyr"/>
      <family val="1"/>
    </font>
    <font>
      <b/>
      <sz val="12"/>
      <color indexed="32"/>
      <name val="Arial Cyr"/>
      <family val="2"/>
    </font>
    <font>
      <sz val="12"/>
      <color indexed="32"/>
      <name val="Arial Cyr"/>
      <family val="2"/>
    </font>
    <font>
      <u val="single"/>
      <sz val="9.75"/>
      <color indexed="12"/>
      <name val="Times New Roman Cyr"/>
      <family val="0"/>
    </font>
    <font>
      <u val="single"/>
      <sz val="9.75"/>
      <color indexed="36"/>
      <name val="Times New Roman Cyr"/>
      <family val="0"/>
    </font>
    <font>
      <sz val="15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64" fontId="2" fillId="0" borderId="6">
      <alignment wrapText="1"/>
      <protection/>
    </xf>
    <xf numFmtId="164" fontId="3" fillId="0" borderId="7" applyBorder="0">
      <alignment wrapText="1"/>
      <protection/>
    </xf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1" fontId="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49" fontId="8" fillId="0" borderId="13" xfId="62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2" fontId="7" fillId="0" borderId="13" xfId="62" applyNumberFormat="1" applyFont="1" applyFill="1" applyBorder="1" applyAlignment="1">
      <alignment horizontal="left" wrapText="1"/>
      <protection/>
    </xf>
    <xf numFmtId="165" fontId="11" fillId="0" borderId="12" xfId="0" applyNumberFormat="1" applyFont="1" applyFill="1" applyBorder="1" applyAlignment="1">
      <alignment horizontal="right" wrapText="1"/>
    </xf>
    <xf numFmtId="165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 wrapText="1"/>
    </xf>
    <xf numFmtId="165" fontId="7" fillId="0" borderId="12" xfId="0" applyNumberFormat="1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165" fontId="6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 horizontal="right"/>
    </xf>
    <xf numFmtId="165" fontId="6" fillId="0" borderId="12" xfId="0" applyNumberFormat="1" applyFont="1" applyFill="1" applyBorder="1" applyAlignment="1">
      <alignment horizontal="right"/>
    </xf>
    <xf numFmtId="49" fontId="13" fillId="0" borderId="12" xfId="55" applyNumberFormat="1" applyFont="1" applyFill="1" applyBorder="1" applyAlignment="1">
      <alignment horizontal="center"/>
      <protection/>
    </xf>
    <xf numFmtId="49" fontId="14" fillId="0" borderId="12" xfId="55" applyNumberFormat="1" applyFont="1" applyFill="1" applyBorder="1" applyAlignment="1">
      <alignment horizontal="center"/>
      <protection/>
    </xf>
    <xf numFmtId="164" fontId="8" fillId="0" borderId="14" xfId="0" applyNumberFormat="1" applyFont="1" applyFill="1" applyBorder="1" applyAlignment="1">
      <alignment horizontal="center" vertical="center" wrapText="1"/>
    </xf>
    <xf numFmtId="2" fontId="7" fillId="0" borderId="15" xfId="62" applyNumberFormat="1" applyFont="1" applyFill="1" applyBorder="1" applyAlignment="1">
      <alignment horizontal="left" wrapText="1"/>
      <protection/>
    </xf>
    <xf numFmtId="165" fontId="10" fillId="0" borderId="14" xfId="0" applyNumberFormat="1" applyFont="1" applyFill="1" applyBorder="1" applyAlignment="1">
      <alignment/>
    </xf>
    <xf numFmtId="49" fontId="8" fillId="0" borderId="15" xfId="62" applyNumberFormat="1" applyFont="1" applyFill="1" applyBorder="1" applyAlignment="1">
      <alignment horizontal="left" wrapText="1"/>
      <protection/>
    </xf>
    <xf numFmtId="165" fontId="7" fillId="0" borderId="14" xfId="0" applyNumberFormat="1" applyFont="1" applyFill="1" applyBorder="1" applyAlignment="1">
      <alignment/>
    </xf>
    <xf numFmtId="49" fontId="8" fillId="0" borderId="15" xfId="62" applyNumberFormat="1" applyFont="1" applyFill="1" applyBorder="1" applyAlignment="1">
      <alignment horizontal="left"/>
      <protection/>
    </xf>
    <xf numFmtId="49" fontId="8" fillId="0" borderId="15" xfId="62" applyNumberFormat="1" applyFont="1" applyFill="1" applyBorder="1" applyAlignment="1">
      <alignment wrapText="1"/>
      <protection/>
    </xf>
    <xf numFmtId="164" fontId="12" fillId="0" borderId="15" xfId="50" applyFont="1" applyFill="1" applyBorder="1" applyAlignment="1">
      <alignment wrapText="1"/>
      <protection/>
    </xf>
    <xf numFmtId="165" fontId="6" fillId="0" borderId="14" xfId="0" applyNumberFormat="1" applyFont="1" applyFill="1" applyBorder="1" applyAlignment="1">
      <alignment/>
    </xf>
    <xf numFmtId="49" fontId="12" fillId="0" borderId="15" xfId="62" applyNumberFormat="1" applyFont="1" applyFill="1" applyBorder="1" applyAlignment="1">
      <alignment wrapText="1"/>
      <protection/>
    </xf>
    <xf numFmtId="164" fontId="8" fillId="0" borderId="15" xfId="49" applyFont="1" applyFill="1" applyBorder="1" applyAlignment="1">
      <alignment wrapText="1"/>
      <protection/>
    </xf>
    <xf numFmtId="164" fontId="12" fillId="0" borderId="15" xfId="49" applyFont="1" applyFill="1" applyBorder="1" applyAlignment="1">
      <alignment wrapText="1"/>
      <protection/>
    </xf>
    <xf numFmtId="164" fontId="8" fillId="0" borderId="15" xfId="50" applyFont="1" applyFill="1" applyBorder="1" applyAlignment="1">
      <alignment wrapText="1"/>
      <protection/>
    </xf>
    <xf numFmtId="0" fontId="8" fillId="0" borderId="16" xfId="0" applyFont="1" applyFill="1" applyBorder="1" applyAlignment="1">
      <alignment/>
    </xf>
    <xf numFmtId="0" fontId="8" fillId="0" borderId="16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165" fontId="7" fillId="0" borderId="18" xfId="0" applyNumberFormat="1" applyFont="1" applyFill="1" applyBorder="1" applyAlignment="1">
      <alignment horizontal="right"/>
    </xf>
    <xf numFmtId="165" fontId="7" fillId="0" borderId="18" xfId="0" applyNumberFormat="1" applyFont="1" applyFill="1" applyBorder="1" applyAlignment="1">
      <alignment/>
    </xf>
    <xf numFmtId="165" fontId="7" fillId="0" borderId="19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" fontId="8" fillId="0" borderId="20" xfId="62" applyNumberFormat="1" applyFont="1" applyFill="1" applyBorder="1" applyAlignment="1">
      <alignment horizontal="center" vertical="center" wrapText="1"/>
      <protection/>
    </xf>
    <xf numFmtId="2" fontId="8" fillId="0" borderId="16" xfId="62" applyNumberFormat="1" applyFont="1" applyFill="1" applyBorder="1" applyAlignment="1">
      <alignment horizontal="center" vertical="center" wrapText="1"/>
      <protection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8" fillId="0" borderId="26" xfId="62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Normal="70" zoomScaleSheetLayoutView="100" zoomScalePageLayoutView="0"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5" sqref="O5"/>
    </sheetView>
  </sheetViews>
  <sheetFormatPr defaultColWidth="27.8125" defaultRowHeight="16.5"/>
  <cols>
    <col min="1" max="1" width="49.90625" style="1" customWidth="1"/>
    <col min="2" max="2" width="23.6328125" style="1" customWidth="1"/>
    <col min="3" max="3" width="14.18359375" style="1" customWidth="1"/>
    <col min="4" max="4" width="12.18359375" style="1" hidden="1" customWidth="1"/>
    <col min="5" max="5" width="14.18359375" style="1" customWidth="1"/>
    <col min="6" max="6" width="11.54296875" style="1" customWidth="1"/>
    <col min="7" max="7" width="15.36328125" style="1" hidden="1" customWidth="1"/>
    <col min="8" max="8" width="14.99609375" style="1" hidden="1" customWidth="1"/>
    <col min="9" max="9" width="14.36328125" style="1" customWidth="1"/>
    <col min="10" max="10" width="10.99609375" style="1" customWidth="1"/>
    <col min="11" max="11" width="14.6328125" style="1" customWidth="1"/>
    <col min="12" max="12" width="12.18359375" style="1" customWidth="1"/>
    <col min="13" max="13" width="14.453125" style="1" customWidth="1"/>
    <col min="14" max="14" width="10.36328125" style="1" customWidth="1"/>
    <col min="15" max="16384" width="27.8125" style="1" customWidth="1"/>
  </cols>
  <sheetData>
    <row r="1" spans="1:14" ht="56.25" customHeight="1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</row>
    <row r="2" spans="1:14" ht="27" customHeight="1" thickBot="1">
      <c r="A2" s="4"/>
      <c r="B2" s="4"/>
      <c r="C2" s="5"/>
      <c r="D2" s="6"/>
      <c r="E2" s="7"/>
      <c r="F2" s="7"/>
      <c r="G2" s="7"/>
      <c r="H2" s="7"/>
      <c r="I2" s="7"/>
      <c r="J2" s="6"/>
      <c r="N2" s="6" t="s">
        <v>0</v>
      </c>
    </row>
    <row r="3" spans="1:14" ht="34.5" customHeight="1">
      <c r="A3" s="47" t="s">
        <v>1</v>
      </c>
      <c r="B3" s="54" t="s">
        <v>22</v>
      </c>
      <c r="C3" s="49" t="s">
        <v>61</v>
      </c>
      <c r="D3" s="50"/>
      <c r="E3" s="51" t="s">
        <v>62</v>
      </c>
      <c r="F3" s="52"/>
      <c r="G3" s="51" t="s">
        <v>20</v>
      </c>
      <c r="H3" s="52"/>
      <c r="I3" s="51" t="s">
        <v>34</v>
      </c>
      <c r="J3" s="52"/>
      <c r="K3" s="51" t="s">
        <v>33</v>
      </c>
      <c r="L3" s="52"/>
      <c r="M3" s="51" t="s">
        <v>63</v>
      </c>
      <c r="N3" s="53"/>
    </row>
    <row r="4" spans="1:14" ht="72" customHeight="1">
      <c r="A4" s="48"/>
      <c r="B4" s="55"/>
      <c r="C4" s="2" t="s">
        <v>19</v>
      </c>
      <c r="D4" s="8" t="s">
        <v>15</v>
      </c>
      <c r="E4" s="2" t="s">
        <v>19</v>
      </c>
      <c r="F4" s="8" t="s">
        <v>66</v>
      </c>
      <c r="G4" s="2" t="s">
        <v>19</v>
      </c>
      <c r="H4" s="8" t="s">
        <v>21</v>
      </c>
      <c r="I4" s="2" t="s">
        <v>19</v>
      </c>
      <c r="J4" s="8" t="s">
        <v>64</v>
      </c>
      <c r="K4" s="2" t="s">
        <v>19</v>
      </c>
      <c r="L4" s="8" t="s">
        <v>32</v>
      </c>
      <c r="M4" s="2" t="s">
        <v>19</v>
      </c>
      <c r="N4" s="23" t="s">
        <v>65</v>
      </c>
    </row>
    <row r="5" spans="1:14" s="7" customFormat="1" ht="28.5" customHeight="1">
      <c r="A5" s="24" t="s">
        <v>17</v>
      </c>
      <c r="B5" s="11"/>
      <c r="C5" s="44">
        <f>C6+C24</f>
        <v>56107544.199999996</v>
      </c>
      <c r="D5" s="12"/>
      <c r="E5" s="44">
        <f aca="true" t="shared" si="0" ref="E5:M5">E6+E24</f>
        <v>66866172.60000001</v>
      </c>
      <c r="F5" s="13">
        <f>E5/C5*100</f>
        <v>119.17501211895853</v>
      </c>
      <c r="G5" s="14">
        <f t="shared" si="0"/>
        <v>34237837</v>
      </c>
      <c r="H5" s="14">
        <f t="shared" si="0"/>
        <v>0</v>
      </c>
      <c r="I5" s="44">
        <f t="shared" si="0"/>
        <v>54340651.4</v>
      </c>
      <c r="J5" s="13">
        <f>I5/E5*100</f>
        <v>81.26777604734623</v>
      </c>
      <c r="K5" s="44">
        <f t="shared" si="0"/>
        <v>54588851.4</v>
      </c>
      <c r="L5" s="13">
        <f>K5/I5*100</f>
        <v>100.45674829727933</v>
      </c>
      <c r="M5" s="44">
        <f t="shared" si="0"/>
        <v>56581119.4</v>
      </c>
      <c r="N5" s="25">
        <f>M5/K5*100</f>
        <v>103.64958768852206</v>
      </c>
    </row>
    <row r="6" spans="1:14" s="9" customFormat="1" ht="30.75" customHeight="1">
      <c r="A6" s="26" t="s">
        <v>31</v>
      </c>
      <c r="B6" s="21" t="s">
        <v>35</v>
      </c>
      <c r="C6" s="15">
        <f>C7+C23</f>
        <v>42380666.699999996</v>
      </c>
      <c r="D6" s="16">
        <f aca="true" t="shared" si="1" ref="D6:D23">C6/C$6*100</f>
        <v>100</v>
      </c>
      <c r="E6" s="15">
        <f>E7+E23</f>
        <v>45825689.400000006</v>
      </c>
      <c r="F6" s="15">
        <f aca="true" t="shared" si="2" ref="F6:F31">E6/C6*100</f>
        <v>108.12876004142713</v>
      </c>
      <c r="G6" s="15">
        <f>G7+G23</f>
        <v>34237837</v>
      </c>
      <c r="H6" s="16"/>
      <c r="I6" s="15">
        <f>I7+I23</f>
        <v>47967773</v>
      </c>
      <c r="J6" s="15">
        <f aca="true" t="shared" si="3" ref="J6:J31">I6/E6*100</f>
        <v>104.67441652934522</v>
      </c>
      <c r="K6" s="15">
        <f>K7+K23</f>
        <v>49532329</v>
      </c>
      <c r="L6" s="15">
        <f aca="true" t="shared" si="4" ref="L6:L29">K6/I6*100</f>
        <v>103.26168154606637</v>
      </c>
      <c r="M6" s="15">
        <f>M7+M23</f>
        <v>52513757</v>
      </c>
      <c r="N6" s="27">
        <f aca="true" t="shared" si="5" ref="N6:N29">M6/K6*100</f>
        <v>106.01915569122542</v>
      </c>
    </row>
    <row r="7" spans="1:14" s="9" customFormat="1" ht="24" customHeight="1">
      <c r="A7" s="28" t="s">
        <v>16</v>
      </c>
      <c r="B7" s="21"/>
      <c r="C7" s="15">
        <f>C8+C11+C14+C18+C21+C22</f>
        <v>41472212.3</v>
      </c>
      <c r="D7" s="16">
        <f t="shared" si="1"/>
        <v>97.85644146084186</v>
      </c>
      <c r="E7" s="15">
        <f>E8+E11+E14+E18+E21+E22</f>
        <v>44814459.900000006</v>
      </c>
      <c r="F7" s="15">
        <f t="shared" si="2"/>
        <v>108.0590048484103</v>
      </c>
      <c r="G7" s="15">
        <f>G8+G11+G14+G18+G21+G22</f>
        <v>33277887</v>
      </c>
      <c r="H7" s="16"/>
      <c r="I7" s="15">
        <f>I8+I11+I14+I18+I21+I22</f>
        <v>47142906.8</v>
      </c>
      <c r="J7" s="15">
        <f t="shared" si="3"/>
        <v>105.19574910686357</v>
      </c>
      <c r="K7" s="15">
        <f>K8+K11+K14+K18+K21+K22</f>
        <v>48691894</v>
      </c>
      <c r="L7" s="15">
        <f t="shared" si="4"/>
        <v>103.28572696327669</v>
      </c>
      <c r="M7" s="15">
        <f>M8+M11+M14+M18+M21+M22</f>
        <v>51668417</v>
      </c>
      <c r="N7" s="27">
        <f t="shared" si="5"/>
        <v>106.11297436899866</v>
      </c>
    </row>
    <row r="8" spans="1:14" s="9" customFormat="1" ht="26.25" customHeight="1">
      <c r="A8" s="29" t="s">
        <v>2</v>
      </c>
      <c r="B8" s="21" t="s">
        <v>36</v>
      </c>
      <c r="C8" s="15">
        <f>C9+C10</f>
        <v>27205120.299999997</v>
      </c>
      <c r="D8" s="16">
        <f t="shared" si="1"/>
        <v>64.19228959416063</v>
      </c>
      <c r="E8" s="15">
        <f>E9+E10</f>
        <v>28820602.3</v>
      </c>
      <c r="F8" s="15">
        <f t="shared" si="2"/>
        <v>105.9381542231225</v>
      </c>
      <c r="G8" s="15">
        <f>G9+G10</f>
        <v>20431017</v>
      </c>
      <c r="H8" s="16"/>
      <c r="I8" s="15">
        <f>I9+I10</f>
        <v>31500551</v>
      </c>
      <c r="J8" s="15">
        <f t="shared" si="3"/>
        <v>109.29872551622559</v>
      </c>
      <c r="K8" s="15">
        <f>K9+K10</f>
        <v>32899736</v>
      </c>
      <c r="L8" s="15">
        <f t="shared" si="4"/>
        <v>104.44177944696904</v>
      </c>
      <c r="M8" s="15">
        <f>M9+M10</f>
        <v>34531839</v>
      </c>
      <c r="N8" s="27">
        <f t="shared" si="5"/>
        <v>104.96083919943916</v>
      </c>
    </row>
    <row r="9" spans="1:14" ht="28.5" customHeight="1">
      <c r="A9" s="30" t="s">
        <v>3</v>
      </c>
      <c r="B9" s="22" t="s">
        <v>37</v>
      </c>
      <c r="C9" s="17">
        <v>13515924.6</v>
      </c>
      <c r="D9" s="18"/>
      <c r="E9" s="17">
        <v>14119011.9</v>
      </c>
      <c r="F9" s="17">
        <f t="shared" si="2"/>
        <v>104.46204989927215</v>
      </c>
      <c r="G9" s="17">
        <v>7089236</v>
      </c>
      <c r="H9" s="18"/>
      <c r="I9" s="17">
        <v>15778540</v>
      </c>
      <c r="J9" s="17">
        <f t="shared" si="3"/>
        <v>111.75385438976788</v>
      </c>
      <c r="K9" s="17">
        <v>16360181</v>
      </c>
      <c r="L9" s="17">
        <f t="shared" si="4"/>
        <v>103.68627895863622</v>
      </c>
      <c r="M9" s="17">
        <v>17066069</v>
      </c>
      <c r="N9" s="31">
        <f t="shared" si="5"/>
        <v>104.3146710907416</v>
      </c>
    </row>
    <row r="10" spans="1:14" ht="24.75" customHeight="1">
      <c r="A10" s="30" t="s">
        <v>4</v>
      </c>
      <c r="B10" s="22" t="s">
        <v>38</v>
      </c>
      <c r="C10" s="17">
        <v>13689195.7</v>
      </c>
      <c r="D10" s="18"/>
      <c r="E10" s="17">
        <v>14701590.4</v>
      </c>
      <c r="F10" s="17">
        <f t="shared" si="2"/>
        <v>107.39557474512547</v>
      </c>
      <c r="G10" s="17">
        <v>13341781</v>
      </c>
      <c r="H10" s="18"/>
      <c r="I10" s="17">
        <v>15722011</v>
      </c>
      <c r="J10" s="17">
        <f t="shared" si="3"/>
        <v>106.9408857969543</v>
      </c>
      <c r="K10" s="17">
        <v>16539555</v>
      </c>
      <c r="L10" s="17">
        <f t="shared" si="4"/>
        <v>105.19999636178858</v>
      </c>
      <c r="M10" s="17">
        <v>17465770</v>
      </c>
      <c r="N10" s="31">
        <f t="shared" si="5"/>
        <v>105.59999951631104</v>
      </c>
    </row>
    <row r="11" spans="1:14" ht="47.25" customHeight="1">
      <c r="A11" s="29" t="s">
        <v>39</v>
      </c>
      <c r="B11" s="21" t="s">
        <v>41</v>
      </c>
      <c r="C11" s="15">
        <f>C13</f>
        <v>9247431.4</v>
      </c>
      <c r="D11" s="15">
        <f>D13</f>
        <v>0</v>
      </c>
      <c r="E11" s="15">
        <f>E13</f>
        <v>9737968.4</v>
      </c>
      <c r="F11" s="15">
        <f t="shared" si="2"/>
        <v>105.30457571169438</v>
      </c>
      <c r="G11" s="15">
        <v>7503981</v>
      </c>
      <c r="H11" s="18"/>
      <c r="I11" s="15">
        <f>I13</f>
        <v>10306806.8</v>
      </c>
      <c r="J11" s="15">
        <f t="shared" si="3"/>
        <v>105.84144840724683</v>
      </c>
      <c r="K11" s="15">
        <f>K13</f>
        <v>10329474.7</v>
      </c>
      <c r="L11" s="15">
        <f t="shared" si="4"/>
        <v>100.21993135643135</v>
      </c>
      <c r="M11" s="15">
        <f>M13</f>
        <v>11590072.6</v>
      </c>
      <c r="N11" s="27">
        <f t="shared" si="5"/>
        <v>112.20389164610664</v>
      </c>
    </row>
    <row r="12" spans="1:14" ht="26.25" customHeight="1" hidden="1">
      <c r="A12" s="29" t="s">
        <v>18</v>
      </c>
      <c r="B12" s="22" t="s">
        <v>40</v>
      </c>
      <c r="C12" s="15">
        <v>-85</v>
      </c>
      <c r="D12" s="18">
        <f t="shared" si="1"/>
        <v>-0.00020056314970618434</v>
      </c>
      <c r="E12" s="17"/>
      <c r="F12" s="15">
        <f t="shared" si="2"/>
        <v>0</v>
      </c>
      <c r="G12" s="17"/>
      <c r="H12" s="18"/>
      <c r="I12" s="17"/>
      <c r="J12" s="15" t="e">
        <f t="shared" si="3"/>
        <v>#DIV/0!</v>
      </c>
      <c r="K12" s="17"/>
      <c r="L12" s="15" t="e">
        <f t="shared" si="4"/>
        <v>#DIV/0!</v>
      </c>
      <c r="M12" s="17"/>
      <c r="N12" s="27" t="e">
        <f t="shared" si="5"/>
        <v>#DIV/0!</v>
      </c>
    </row>
    <row r="13" spans="1:14" ht="40.5" customHeight="1">
      <c r="A13" s="32" t="s">
        <v>5</v>
      </c>
      <c r="B13" s="22" t="s">
        <v>42</v>
      </c>
      <c r="C13" s="17">
        <v>9247431.4</v>
      </c>
      <c r="D13" s="18"/>
      <c r="E13" s="17">
        <v>9737968.4</v>
      </c>
      <c r="F13" s="17">
        <f>E13/C13*100</f>
        <v>105.30457571169438</v>
      </c>
      <c r="G13" s="17">
        <v>7503981</v>
      </c>
      <c r="H13" s="18"/>
      <c r="I13" s="17">
        <v>10306806.8</v>
      </c>
      <c r="J13" s="17">
        <f>I13/E13*100</f>
        <v>105.84144840724683</v>
      </c>
      <c r="K13" s="17">
        <v>10329474.7</v>
      </c>
      <c r="L13" s="17">
        <f>K13/I13*100</f>
        <v>100.21993135643135</v>
      </c>
      <c r="M13" s="17">
        <v>11590072.6</v>
      </c>
      <c r="N13" s="31">
        <f>M13/K13*100</f>
        <v>112.20389164610664</v>
      </c>
    </row>
    <row r="14" spans="1:14" s="9" customFormat="1" ht="27.75" customHeight="1">
      <c r="A14" s="33" t="s">
        <v>6</v>
      </c>
      <c r="B14" s="21" t="s">
        <v>43</v>
      </c>
      <c r="C14" s="15">
        <f>C15+C16+C17</f>
        <v>4687647.600000001</v>
      </c>
      <c r="D14" s="16">
        <f t="shared" si="1"/>
        <v>11.060816086689833</v>
      </c>
      <c r="E14" s="15">
        <f>E15+E16+E17</f>
        <v>5877677.600000001</v>
      </c>
      <c r="F14" s="15">
        <f t="shared" si="2"/>
        <v>125.38650729632492</v>
      </c>
      <c r="G14" s="15">
        <f>G15+G16+G17</f>
        <v>5013181</v>
      </c>
      <c r="H14" s="16"/>
      <c r="I14" s="15">
        <f>I15+I16+I17</f>
        <v>4966800</v>
      </c>
      <c r="J14" s="15">
        <f t="shared" si="3"/>
        <v>84.50276347242999</v>
      </c>
      <c r="K14" s="15">
        <f>K15+K16+K17</f>
        <v>5071365</v>
      </c>
      <c r="L14" s="15">
        <f t="shared" si="4"/>
        <v>102.10527905291133</v>
      </c>
      <c r="M14" s="15">
        <f>M15+M16+M17</f>
        <v>5152856</v>
      </c>
      <c r="N14" s="27">
        <f t="shared" si="5"/>
        <v>101.60688493137448</v>
      </c>
    </row>
    <row r="15" spans="1:14" ht="26.25" customHeight="1">
      <c r="A15" s="34" t="s">
        <v>7</v>
      </c>
      <c r="B15" s="22" t="s">
        <v>44</v>
      </c>
      <c r="C15" s="17">
        <v>3765295.2</v>
      </c>
      <c r="D15" s="18"/>
      <c r="E15" s="17">
        <v>4975758.2</v>
      </c>
      <c r="F15" s="17">
        <f t="shared" si="2"/>
        <v>132.14789108699895</v>
      </c>
      <c r="G15" s="17">
        <v>4116533</v>
      </c>
      <c r="H15" s="18"/>
      <c r="I15" s="17">
        <v>3986500</v>
      </c>
      <c r="J15" s="17">
        <f t="shared" si="3"/>
        <v>80.11844305456805</v>
      </c>
      <c r="K15" s="17">
        <v>4075865</v>
      </c>
      <c r="L15" s="17">
        <f t="shared" si="4"/>
        <v>102.2416907061332</v>
      </c>
      <c r="M15" s="17">
        <v>4147156</v>
      </c>
      <c r="N15" s="31">
        <f t="shared" si="5"/>
        <v>101.74910111105251</v>
      </c>
    </row>
    <row r="16" spans="1:14" ht="22.5" customHeight="1">
      <c r="A16" s="34" t="s">
        <v>8</v>
      </c>
      <c r="B16" s="22" t="s">
        <v>58</v>
      </c>
      <c r="C16" s="17">
        <v>920547</v>
      </c>
      <c r="D16" s="18"/>
      <c r="E16" s="17">
        <v>899402.4</v>
      </c>
      <c r="F16" s="17">
        <f t="shared" si="2"/>
        <v>97.7030396057996</v>
      </c>
      <c r="G16" s="17">
        <v>896648</v>
      </c>
      <c r="H16" s="18"/>
      <c r="I16" s="17">
        <v>980300</v>
      </c>
      <c r="J16" s="17">
        <f t="shared" si="3"/>
        <v>108.99459463305857</v>
      </c>
      <c r="K16" s="17">
        <v>995500</v>
      </c>
      <c r="L16" s="17">
        <f t="shared" si="4"/>
        <v>101.55054575130063</v>
      </c>
      <c r="M16" s="17">
        <v>1005700</v>
      </c>
      <c r="N16" s="31">
        <f t="shared" si="5"/>
        <v>101.02461074836766</v>
      </c>
    </row>
    <row r="17" spans="1:14" ht="24.75" customHeight="1">
      <c r="A17" s="34" t="s">
        <v>9</v>
      </c>
      <c r="B17" s="22" t="s">
        <v>45</v>
      </c>
      <c r="C17" s="17">
        <v>1805.4</v>
      </c>
      <c r="D17" s="18"/>
      <c r="E17" s="17">
        <v>2517</v>
      </c>
      <c r="F17" s="17">
        <f t="shared" si="2"/>
        <v>139.41508806912594</v>
      </c>
      <c r="G17" s="17">
        <v>0</v>
      </c>
      <c r="H17" s="18"/>
      <c r="I17" s="17">
        <v>0</v>
      </c>
      <c r="J17" s="17">
        <f t="shared" si="3"/>
        <v>0</v>
      </c>
      <c r="K17" s="17">
        <v>0</v>
      </c>
      <c r="L17" s="15">
        <v>0</v>
      </c>
      <c r="M17" s="17">
        <v>0</v>
      </c>
      <c r="N17" s="27">
        <v>0</v>
      </c>
    </row>
    <row r="18" spans="1:14" s="9" customFormat="1" ht="42" customHeight="1">
      <c r="A18" s="33" t="s">
        <v>10</v>
      </c>
      <c r="B18" s="21" t="s">
        <v>46</v>
      </c>
      <c r="C18" s="15">
        <f>C19+C20</f>
        <v>121884.9</v>
      </c>
      <c r="D18" s="16">
        <f t="shared" si="1"/>
        <v>0.28759552288968593</v>
      </c>
      <c r="E18" s="15">
        <f>E19+E20</f>
        <v>136646.2</v>
      </c>
      <c r="F18" s="15">
        <f t="shared" si="2"/>
        <v>112.11085212360187</v>
      </c>
      <c r="G18" s="15">
        <f>G19+G20</f>
        <v>127400</v>
      </c>
      <c r="H18" s="16"/>
      <c r="I18" s="15">
        <f>I19+I20</f>
        <v>135830</v>
      </c>
      <c r="J18" s="15">
        <f t="shared" si="3"/>
        <v>99.40269103714556</v>
      </c>
      <c r="K18" s="15">
        <f>K19+K20</f>
        <v>139170</v>
      </c>
      <c r="L18" s="15">
        <f t="shared" si="4"/>
        <v>102.45895604800117</v>
      </c>
      <c r="M18" s="15">
        <f>M19+M20</f>
        <v>142420</v>
      </c>
      <c r="N18" s="27">
        <f t="shared" si="5"/>
        <v>102.33527340662498</v>
      </c>
    </row>
    <row r="19" spans="1:14" ht="24" customHeight="1">
      <c r="A19" s="30" t="s">
        <v>11</v>
      </c>
      <c r="B19" s="22" t="s">
        <v>47</v>
      </c>
      <c r="C19" s="17">
        <v>120831.9</v>
      </c>
      <c r="D19" s="18"/>
      <c r="E19" s="17">
        <v>135453.2</v>
      </c>
      <c r="F19" s="17">
        <f t="shared" si="2"/>
        <v>112.10052974421491</v>
      </c>
      <c r="G19" s="17">
        <v>125700</v>
      </c>
      <c r="H19" s="18"/>
      <c r="I19" s="17">
        <v>134730</v>
      </c>
      <c r="J19" s="17">
        <f t="shared" si="3"/>
        <v>99.46608865645108</v>
      </c>
      <c r="K19" s="17">
        <v>138060</v>
      </c>
      <c r="L19" s="17">
        <f t="shared" si="4"/>
        <v>102.47160988643955</v>
      </c>
      <c r="M19" s="17">
        <v>141300</v>
      </c>
      <c r="N19" s="31">
        <f t="shared" si="5"/>
        <v>102.34680573663624</v>
      </c>
    </row>
    <row r="20" spans="1:14" ht="39.75" customHeight="1">
      <c r="A20" s="30" t="s">
        <v>12</v>
      </c>
      <c r="B20" s="22" t="s">
        <v>48</v>
      </c>
      <c r="C20" s="17">
        <v>1053</v>
      </c>
      <c r="D20" s="18"/>
      <c r="E20" s="17">
        <v>1193</v>
      </c>
      <c r="F20" s="17">
        <f t="shared" si="2"/>
        <v>113.29534662867997</v>
      </c>
      <c r="G20" s="17">
        <v>1700</v>
      </c>
      <c r="H20" s="18"/>
      <c r="I20" s="17">
        <v>1100</v>
      </c>
      <c r="J20" s="17">
        <f t="shared" si="3"/>
        <v>92.20452640402347</v>
      </c>
      <c r="K20" s="17">
        <v>1110</v>
      </c>
      <c r="L20" s="17">
        <f t="shared" si="4"/>
        <v>100.9090909090909</v>
      </c>
      <c r="M20" s="17">
        <v>1120</v>
      </c>
      <c r="N20" s="31">
        <f t="shared" si="5"/>
        <v>100.9009009009009</v>
      </c>
    </row>
    <row r="21" spans="1:14" s="9" customFormat="1" ht="23.25" customHeight="1">
      <c r="A21" s="33" t="s">
        <v>13</v>
      </c>
      <c r="B21" s="21" t="s">
        <v>49</v>
      </c>
      <c r="C21" s="15">
        <v>210035.1</v>
      </c>
      <c r="D21" s="16">
        <f t="shared" si="1"/>
        <v>0.4955917788806282</v>
      </c>
      <c r="E21" s="15">
        <v>241504.4</v>
      </c>
      <c r="F21" s="15">
        <f t="shared" si="2"/>
        <v>114.98287667156583</v>
      </c>
      <c r="G21" s="15">
        <v>201648</v>
      </c>
      <c r="H21" s="16"/>
      <c r="I21" s="15">
        <v>232810</v>
      </c>
      <c r="J21" s="15">
        <f t="shared" si="3"/>
        <v>96.3998999604148</v>
      </c>
      <c r="K21" s="15">
        <v>252081.3</v>
      </c>
      <c r="L21" s="15">
        <f t="shared" si="4"/>
        <v>108.27769425711952</v>
      </c>
      <c r="M21" s="15">
        <v>251188.4</v>
      </c>
      <c r="N21" s="27">
        <f t="shared" si="5"/>
        <v>99.6457888784293</v>
      </c>
    </row>
    <row r="22" spans="1:14" s="9" customFormat="1" ht="45" customHeight="1">
      <c r="A22" s="33" t="s">
        <v>14</v>
      </c>
      <c r="B22" s="21" t="s">
        <v>50</v>
      </c>
      <c r="C22" s="15">
        <v>93</v>
      </c>
      <c r="D22" s="16">
        <f t="shared" si="1"/>
        <v>0.000219439681443237</v>
      </c>
      <c r="E22" s="15">
        <v>61</v>
      </c>
      <c r="F22" s="15">
        <f t="shared" si="2"/>
        <v>65.59139784946237</v>
      </c>
      <c r="G22" s="15">
        <v>660</v>
      </c>
      <c r="H22" s="16"/>
      <c r="I22" s="15">
        <v>109</v>
      </c>
      <c r="J22" s="15">
        <f t="shared" si="3"/>
        <v>178.68852459016392</v>
      </c>
      <c r="K22" s="15">
        <v>67</v>
      </c>
      <c r="L22" s="15">
        <f t="shared" si="4"/>
        <v>61.46788990825688</v>
      </c>
      <c r="M22" s="15">
        <v>41</v>
      </c>
      <c r="N22" s="27">
        <f t="shared" si="5"/>
        <v>61.19402985074627</v>
      </c>
    </row>
    <row r="23" spans="1:14" s="9" customFormat="1" ht="21.75" customHeight="1">
      <c r="A23" s="35" t="s">
        <v>59</v>
      </c>
      <c r="B23" s="3"/>
      <c r="C23" s="15">
        <v>908454.4</v>
      </c>
      <c r="D23" s="16">
        <f t="shared" si="1"/>
        <v>2.1435585391581395</v>
      </c>
      <c r="E23" s="15">
        <v>1011229.5</v>
      </c>
      <c r="F23" s="15">
        <f t="shared" si="2"/>
        <v>111.3131820375354</v>
      </c>
      <c r="G23" s="15">
        <v>959950</v>
      </c>
      <c r="H23" s="16"/>
      <c r="I23" s="15">
        <v>824866.2</v>
      </c>
      <c r="J23" s="15">
        <f t="shared" si="3"/>
        <v>81.57062269247484</v>
      </c>
      <c r="K23" s="15">
        <v>840435</v>
      </c>
      <c r="L23" s="15">
        <f t="shared" si="4"/>
        <v>101.88743338010455</v>
      </c>
      <c r="M23" s="15">
        <v>845340</v>
      </c>
      <c r="N23" s="27">
        <f t="shared" si="5"/>
        <v>100.58362633636153</v>
      </c>
    </row>
    <row r="24" spans="1:14" s="9" customFormat="1" ht="19.5">
      <c r="A24" s="36" t="s">
        <v>23</v>
      </c>
      <c r="B24" s="21" t="s">
        <v>51</v>
      </c>
      <c r="C24" s="19">
        <f>C25+C30+C31</f>
        <v>13726877.499999998</v>
      </c>
      <c r="D24" s="19"/>
      <c r="E24" s="19">
        <f>E25+E30+E31</f>
        <v>21040483.2</v>
      </c>
      <c r="F24" s="15">
        <f t="shared" si="2"/>
        <v>153.27945630752515</v>
      </c>
      <c r="G24" s="19"/>
      <c r="H24" s="19"/>
      <c r="I24" s="19">
        <f>I25+I30+I31</f>
        <v>6372878.399999999</v>
      </c>
      <c r="J24" s="15">
        <f t="shared" si="3"/>
        <v>30.288650405138984</v>
      </c>
      <c r="K24" s="19">
        <f>K25+K30+K31</f>
        <v>5056522.4</v>
      </c>
      <c r="L24" s="15">
        <f t="shared" si="4"/>
        <v>79.34440424910666</v>
      </c>
      <c r="M24" s="19">
        <f>M25+M30+M31</f>
        <v>4067362.4000000004</v>
      </c>
      <c r="N24" s="27">
        <f t="shared" si="5"/>
        <v>80.43793892814556</v>
      </c>
    </row>
    <row r="25" spans="1:14" s="9" customFormat="1" ht="33.75">
      <c r="A25" s="37" t="s">
        <v>24</v>
      </c>
      <c r="B25" s="21" t="s">
        <v>52</v>
      </c>
      <c r="C25" s="19">
        <f>SUM(C26:C29)</f>
        <v>13512016.499999998</v>
      </c>
      <c r="D25" s="19"/>
      <c r="E25" s="19">
        <f>SUM(E26:E29)</f>
        <v>21135942.8</v>
      </c>
      <c r="F25" s="15">
        <f t="shared" si="2"/>
        <v>156.42330513731983</v>
      </c>
      <c r="G25" s="19"/>
      <c r="H25" s="19"/>
      <c r="I25" s="19">
        <f>SUM(I26:I29)</f>
        <v>6372878.399999999</v>
      </c>
      <c r="J25" s="15">
        <f t="shared" si="3"/>
        <v>30.151852984764886</v>
      </c>
      <c r="K25" s="19">
        <f>SUM(K26:K29)</f>
        <v>5056522.4</v>
      </c>
      <c r="L25" s="15">
        <f t="shared" si="4"/>
        <v>79.34440424910666</v>
      </c>
      <c r="M25" s="19">
        <f>SUM(M26:M29)</f>
        <v>4067362.4000000004</v>
      </c>
      <c r="N25" s="27">
        <f t="shared" si="5"/>
        <v>80.43793892814556</v>
      </c>
    </row>
    <row r="26" spans="1:14" ht="33">
      <c r="A26" s="38" t="s">
        <v>25</v>
      </c>
      <c r="B26" s="22" t="s">
        <v>53</v>
      </c>
      <c r="C26" s="20">
        <v>298669.6</v>
      </c>
      <c r="D26" s="20"/>
      <c r="E26" s="20">
        <v>1465948</v>
      </c>
      <c r="F26" s="17">
        <f t="shared" si="2"/>
        <v>490.82598295909594</v>
      </c>
      <c r="G26" s="20"/>
      <c r="H26" s="20"/>
      <c r="I26" s="20">
        <v>0</v>
      </c>
      <c r="J26" s="17">
        <f t="shared" si="3"/>
        <v>0</v>
      </c>
      <c r="K26" s="20">
        <v>0</v>
      </c>
      <c r="L26" s="17">
        <v>0</v>
      </c>
      <c r="M26" s="20">
        <v>0</v>
      </c>
      <c r="N26" s="31">
        <v>0</v>
      </c>
    </row>
    <row r="27" spans="1:14" ht="33">
      <c r="A27" s="38" t="s">
        <v>26</v>
      </c>
      <c r="B27" s="22" t="s">
        <v>54</v>
      </c>
      <c r="C27" s="20">
        <v>6525329.5</v>
      </c>
      <c r="D27" s="20"/>
      <c r="E27" s="20">
        <v>3798300.5</v>
      </c>
      <c r="F27" s="17">
        <f t="shared" si="2"/>
        <v>58.20856249481348</v>
      </c>
      <c r="G27" s="20"/>
      <c r="H27" s="20"/>
      <c r="I27" s="20">
        <v>3184984.8</v>
      </c>
      <c r="J27" s="17">
        <f t="shared" si="3"/>
        <v>83.8528915761141</v>
      </c>
      <c r="K27" s="20">
        <v>1915617.5</v>
      </c>
      <c r="L27" s="17">
        <f t="shared" si="4"/>
        <v>60.1452634875997</v>
      </c>
      <c r="M27" s="20">
        <v>827014</v>
      </c>
      <c r="N27" s="31">
        <f t="shared" si="5"/>
        <v>43.17218860236973</v>
      </c>
    </row>
    <row r="28" spans="1:14" ht="33">
      <c r="A28" s="38" t="s">
        <v>27</v>
      </c>
      <c r="B28" s="22" t="s">
        <v>55</v>
      </c>
      <c r="C28" s="20">
        <v>2389500.3</v>
      </c>
      <c r="D28" s="20"/>
      <c r="E28" s="20">
        <v>2533739.4</v>
      </c>
      <c r="F28" s="17">
        <f t="shared" si="2"/>
        <v>106.03637086800116</v>
      </c>
      <c r="G28" s="20"/>
      <c r="H28" s="20"/>
      <c r="I28" s="20">
        <v>2843934.3</v>
      </c>
      <c r="J28" s="17">
        <f t="shared" si="3"/>
        <v>112.24257317070571</v>
      </c>
      <c r="K28" s="20">
        <v>3036275.2</v>
      </c>
      <c r="L28" s="17">
        <f t="shared" si="4"/>
        <v>106.7631977292865</v>
      </c>
      <c r="M28" s="20">
        <v>3135718.7</v>
      </c>
      <c r="N28" s="31">
        <f t="shared" si="5"/>
        <v>103.27518072143131</v>
      </c>
    </row>
    <row r="29" spans="1:14" ht="20.25" customHeight="1">
      <c r="A29" s="38" t="s">
        <v>28</v>
      </c>
      <c r="B29" s="22" t="s">
        <v>56</v>
      </c>
      <c r="C29" s="20">
        <v>4298517.1</v>
      </c>
      <c r="D29" s="20"/>
      <c r="E29" s="20">
        <v>13337954.9</v>
      </c>
      <c r="F29" s="17">
        <f t="shared" si="2"/>
        <v>310.2920051196261</v>
      </c>
      <c r="G29" s="20"/>
      <c r="H29" s="20"/>
      <c r="I29" s="20">
        <v>343959.3</v>
      </c>
      <c r="J29" s="17">
        <f t="shared" si="3"/>
        <v>2.57880089248165</v>
      </c>
      <c r="K29" s="20">
        <v>104629.7</v>
      </c>
      <c r="L29" s="17">
        <f t="shared" si="4"/>
        <v>30.41920948205209</v>
      </c>
      <c r="M29" s="20">
        <v>104629.7</v>
      </c>
      <c r="N29" s="31">
        <f t="shared" si="5"/>
        <v>100</v>
      </c>
    </row>
    <row r="30" spans="1:14" s="9" customFormat="1" ht="42.75" customHeight="1">
      <c r="A30" s="37" t="s">
        <v>29</v>
      </c>
      <c r="B30" s="21" t="s">
        <v>57</v>
      </c>
      <c r="C30" s="19">
        <v>-479.1</v>
      </c>
      <c r="D30" s="19"/>
      <c r="E30" s="19">
        <v>14881.2</v>
      </c>
      <c r="F30" s="15">
        <f t="shared" si="2"/>
        <v>-3106.0738885410146</v>
      </c>
      <c r="G30" s="19"/>
      <c r="H30" s="19"/>
      <c r="I30" s="19">
        <v>0</v>
      </c>
      <c r="J30" s="15">
        <f t="shared" si="3"/>
        <v>0</v>
      </c>
      <c r="K30" s="19">
        <v>0</v>
      </c>
      <c r="L30" s="15">
        <v>0</v>
      </c>
      <c r="M30" s="19">
        <v>0</v>
      </c>
      <c r="N30" s="27">
        <v>0</v>
      </c>
    </row>
    <row r="31" spans="1:14" s="9" customFormat="1" ht="20.25" thickBot="1">
      <c r="A31" s="39" t="s">
        <v>30</v>
      </c>
      <c r="B31" s="40"/>
      <c r="C31" s="41">
        <v>215340.1</v>
      </c>
      <c r="D31" s="41"/>
      <c r="E31" s="41">
        <v>-110340.8</v>
      </c>
      <c r="F31" s="42">
        <f t="shared" si="2"/>
        <v>-51.240247403990246</v>
      </c>
      <c r="G31" s="41"/>
      <c r="H31" s="41"/>
      <c r="I31" s="41">
        <v>0</v>
      </c>
      <c r="J31" s="42">
        <f t="shared" si="3"/>
        <v>0</v>
      </c>
      <c r="K31" s="41">
        <v>0</v>
      </c>
      <c r="L31" s="42">
        <v>0</v>
      </c>
      <c r="M31" s="41">
        <v>0</v>
      </c>
      <c r="N31" s="43">
        <v>0</v>
      </c>
    </row>
    <row r="32" ht="18.75">
      <c r="A32" s="10"/>
    </row>
  </sheetData>
  <sheetProtection/>
  <mergeCells count="9">
    <mergeCell ref="A1:N1"/>
    <mergeCell ref="A3:A4"/>
    <mergeCell ref="C3:D3"/>
    <mergeCell ref="E3:F3"/>
    <mergeCell ref="G3:H3"/>
    <mergeCell ref="I3:J3"/>
    <mergeCell ref="K3:L3"/>
    <mergeCell ref="M3:N3"/>
    <mergeCell ref="B3:B4"/>
  </mergeCells>
  <printOptions/>
  <pageMargins left="0.11811023622047245" right="0.11811023622047245" top="0.1968503937007874" bottom="0.1968503937007874" header="0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Zelenov</dc:creator>
  <cp:keywords/>
  <dc:description/>
  <cp:lastModifiedBy>Semenov NN.</cp:lastModifiedBy>
  <cp:lastPrinted>2018-11-06T10:33:31Z</cp:lastPrinted>
  <dcterms:created xsi:type="dcterms:W3CDTF">1997-08-11T14:29:14Z</dcterms:created>
  <dcterms:modified xsi:type="dcterms:W3CDTF">2018-11-07T09:15:12Z</dcterms:modified>
  <cp:category/>
  <cp:version/>
  <cp:contentType/>
  <cp:contentStatus/>
</cp:coreProperties>
</file>